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ocksrv2\redirectedfolders\jbl\Desktop\"/>
    </mc:Choice>
  </mc:AlternateContent>
  <workbookProtection workbookAlgorithmName="SHA-512" workbookHashValue="qqhsumcqvfanbo+9bdBjz/0ogtdmlYl9aR/fWqZb2z3++WvIaZEP5yIhXOssPnD0nI8lZ5xGS88Os1YAf2LJCw==" workbookSaltValue="spnLbK5fjGNKfX6bkYIXjw==" workbookSpinCount="100000" lockStructure="1"/>
  <bookViews>
    <workbookView xWindow="-120" yWindow="-16320" windowWidth="29040" windowHeight="15840"/>
  </bookViews>
  <sheets>
    <sheet name="HZW-EZW" sheetId="2" r:id="rId1"/>
    <sheet name="AZD-EZD" sheetId="5" state="hidden" r:id="rId2"/>
    <sheet name="HZW-EZW_alt" sheetId="1" state="hidden" r:id="rId3"/>
    <sheet name="LZG-ZSG_alt" sheetId="4" state="hidden" r:id="rId4"/>
  </sheets>
  <definedNames>
    <definedName name="_xlnm.Print_Area" localSheetId="1">'AZD-EZD'!$A$1:$J$30</definedName>
    <definedName name="_xlnm.Print_Area" localSheetId="0">'HZW-EZW'!$A$1:$K$31</definedName>
    <definedName name="_xlnm.Print_Area" localSheetId="2">'HZW-EZW_alt'!$A$1:$J$29</definedName>
    <definedName name="_xlnm.Print_Area" localSheetId="3">'LZG-ZSG_alt'!$A$1:$J$29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5" l="1"/>
  <c r="H10" i="5"/>
  <c r="H13" i="5" s="1"/>
  <c r="G10" i="5"/>
  <c r="F10" i="5"/>
  <c r="F13" i="5" s="1"/>
  <c r="E10" i="5"/>
  <c r="D10" i="5"/>
  <c r="D13" i="5" s="1"/>
  <c r="C10" i="5"/>
  <c r="I9" i="5"/>
  <c r="I14" i="5" s="1"/>
  <c r="H9" i="5"/>
  <c r="G9" i="5"/>
  <c r="G14" i="5" s="1"/>
  <c r="F9" i="5"/>
  <c r="E9" i="5"/>
  <c r="E14" i="5" s="1"/>
  <c r="D9" i="5"/>
  <c r="C9" i="5"/>
  <c r="C14" i="5" s="1"/>
  <c r="G12" i="4"/>
  <c r="C12" i="4"/>
  <c r="I8" i="4"/>
  <c r="I13" i="4" s="1"/>
  <c r="H8" i="4"/>
  <c r="H12" i="4" s="1"/>
  <c r="G8" i="4"/>
  <c r="G13" i="4" s="1"/>
  <c r="F8" i="4"/>
  <c r="F12" i="4" s="1"/>
  <c r="E8" i="4"/>
  <c r="E13" i="4" s="1"/>
  <c r="D8" i="4"/>
  <c r="D12" i="4" s="1"/>
  <c r="C8" i="4"/>
  <c r="C13" i="4" s="1"/>
  <c r="E12" i="4" l="1"/>
  <c r="D14" i="5"/>
  <c r="H14" i="5"/>
  <c r="C13" i="5"/>
  <c r="C17" i="5" s="1"/>
  <c r="I12" i="4"/>
  <c r="G13" i="5"/>
  <c r="F14" i="5"/>
  <c r="E13" i="5"/>
  <c r="E17" i="5" s="1"/>
  <c r="I13" i="5"/>
  <c r="I27" i="5" s="1"/>
  <c r="I30" i="5" s="1"/>
  <c r="G17" i="5"/>
  <c r="F27" i="5"/>
  <c r="F30" i="5" s="1"/>
  <c r="F17" i="5"/>
  <c r="D27" i="5"/>
  <c r="D30" i="5" s="1"/>
  <c r="D17" i="5"/>
  <c r="H27" i="5"/>
  <c r="H30" i="5" s="1"/>
  <c r="H17" i="5"/>
  <c r="I17" i="5"/>
  <c r="C27" i="5"/>
  <c r="C30" i="5" s="1"/>
  <c r="G27" i="5"/>
  <c r="G30" i="5" s="1"/>
  <c r="I16" i="4"/>
  <c r="C26" i="4"/>
  <c r="C29" i="4" s="1"/>
  <c r="E16" i="4"/>
  <c r="G26" i="4"/>
  <c r="G29" i="4" s="1"/>
  <c r="F13" i="4"/>
  <c r="F16" i="4" s="1"/>
  <c r="C16" i="4"/>
  <c r="G16" i="4"/>
  <c r="E26" i="4"/>
  <c r="E29" i="4" s="1"/>
  <c r="I26" i="4"/>
  <c r="I29" i="4" s="1"/>
  <c r="D13" i="4"/>
  <c r="D16" i="4" s="1"/>
  <c r="H13" i="4"/>
  <c r="H26" i="4" s="1"/>
  <c r="H29" i="4" s="1"/>
  <c r="E27" i="5" l="1"/>
  <c r="E30" i="5" s="1"/>
  <c r="H16" i="4"/>
  <c r="D26" i="4"/>
  <c r="D29" i="4" s="1"/>
  <c r="F26" i="4"/>
  <c r="F29" i="4" s="1"/>
  <c r="D10" i="2" l="1"/>
  <c r="E10" i="2"/>
  <c r="F10" i="2"/>
  <c r="G10" i="2"/>
  <c r="H10" i="2"/>
  <c r="I10" i="2"/>
  <c r="C10" i="2"/>
  <c r="I9" i="2"/>
  <c r="H9" i="2"/>
  <c r="G9" i="2"/>
  <c r="F9" i="2"/>
  <c r="E9" i="2"/>
  <c r="D9" i="2"/>
  <c r="C9" i="2"/>
  <c r="I13" i="2" l="1"/>
  <c r="H13" i="2"/>
  <c r="H14" i="2"/>
  <c r="G13" i="2"/>
  <c r="C13" i="2"/>
  <c r="E13" i="2"/>
  <c r="E14" i="2"/>
  <c r="F13" i="2"/>
  <c r="F27" i="2" s="1"/>
  <c r="F28" i="2" s="1"/>
  <c r="F31" i="2" s="1"/>
  <c r="I14" i="2"/>
  <c r="D13" i="2"/>
  <c r="D14" i="2"/>
  <c r="F14" i="2"/>
  <c r="C14" i="2"/>
  <c r="G14" i="2"/>
  <c r="D8" i="1"/>
  <c r="E8" i="1"/>
  <c r="F8" i="1"/>
  <c r="G8" i="1"/>
  <c r="H8" i="1"/>
  <c r="I8" i="1"/>
  <c r="C8" i="1"/>
  <c r="H27" i="2" l="1"/>
  <c r="H28" i="2" s="1"/>
  <c r="H31" i="2" s="1"/>
  <c r="C27" i="2"/>
  <c r="C28" i="2" s="1"/>
  <c r="C31" i="2" s="1"/>
  <c r="C17" i="2"/>
  <c r="I17" i="2"/>
  <c r="F17" i="2"/>
  <c r="G17" i="2"/>
  <c r="G27" i="2"/>
  <c r="G28" i="2" s="1"/>
  <c r="G31" i="2" s="1"/>
  <c r="D17" i="2"/>
  <c r="D27" i="2"/>
  <c r="D28" i="2" s="1"/>
  <c r="D31" i="2" s="1"/>
  <c r="E27" i="2"/>
  <c r="E28" i="2" s="1"/>
  <c r="E31" i="2" s="1"/>
  <c r="E17" i="2"/>
  <c r="H17" i="2"/>
  <c r="I27" i="2"/>
  <c r="I28" i="2" s="1"/>
  <c r="I31" i="2" s="1"/>
  <c r="D13" i="1"/>
  <c r="E13" i="1"/>
  <c r="F13" i="1"/>
  <c r="G13" i="1"/>
  <c r="H13" i="1"/>
  <c r="I13" i="1"/>
  <c r="C13" i="1"/>
  <c r="I12" i="1"/>
  <c r="I26" i="1" s="1"/>
  <c r="H12" i="1"/>
  <c r="G12" i="1"/>
  <c r="F12" i="1"/>
  <c r="F26" i="1" s="1"/>
  <c r="E12" i="1"/>
  <c r="E26" i="1" s="1"/>
  <c r="D12" i="1"/>
  <c r="D26" i="1" s="1"/>
  <c r="C12" i="1"/>
  <c r="G26" i="1" l="1"/>
  <c r="G29" i="1" s="1"/>
  <c r="C26" i="1"/>
  <c r="C29" i="1" s="1"/>
  <c r="H26" i="1"/>
  <c r="H29" i="1" s="1"/>
  <c r="I16" i="1"/>
  <c r="G16" i="1"/>
  <c r="E16" i="1"/>
  <c r="C16" i="1"/>
  <c r="F16" i="1"/>
  <c r="H16" i="1"/>
  <c r="D16" i="1"/>
  <c r="I29" i="1"/>
  <c r="F29" i="1"/>
  <c r="E29" i="1"/>
  <c r="D29" i="1"/>
</calcChain>
</file>

<file path=xl/sharedStrings.xml><?xml version="1.0" encoding="utf-8"?>
<sst xmlns="http://schemas.openxmlformats.org/spreadsheetml/2006/main" count="106" uniqueCount="39">
  <si>
    <t>HZZ 45</t>
  </si>
  <si>
    <t>HZZ 55</t>
  </si>
  <si>
    <t>EZZ 64.05</t>
  </si>
  <si>
    <t>EZZ 64.10</t>
  </si>
  <si>
    <t>EZZ 64.20</t>
  </si>
  <si>
    <t>Axiales Flächenträgheitsmoment</t>
  </si>
  <si>
    <t>L [mm]</t>
  </si>
  <si>
    <r>
      <t>I</t>
    </r>
    <r>
      <rPr>
        <vertAlign val="subscript"/>
        <sz val="11"/>
        <color theme="1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 xml:space="preserve"> [mm</t>
    </r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]</t>
    </r>
  </si>
  <si>
    <r>
      <t>I</t>
    </r>
    <r>
      <rPr>
        <vertAlign val="subscript"/>
        <sz val="11"/>
        <color theme="1"/>
        <rFont val="Calibri"/>
        <family val="2"/>
        <scheme val="minor"/>
      </rPr>
      <t>Z</t>
    </r>
    <r>
      <rPr>
        <sz val="11"/>
        <color theme="1"/>
        <rFont val="Calibri"/>
        <family val="2"/>
        <scheme val="minor"/>
      </rPr>
      <t xml:space="preserve"> [mm</t>
    </r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]</t>
    </r>
  </si>
  <si>
    <t>Zulässige Knick-Kraft (Euler Fall 2) nach Vorgabe Lock, Sicherheitsbeiwert = 2</t>
  </si>
  <si>
    <t>Effektive Zahnstangenabmessung</t>
  </si>
  <si>
    <t>HZZ 53.03</t>
  </si>
  <si>
    <t>HZZ 53.06</t>
  </si>
  <si>
    <t>Zahnstangenparameter</t>
  </si>
  <si>
    <t>Belastung F (Katalog) [N]</t>
  </si>
  <si>
    <t>Zahnstangenbreite ZB [mm]</t>
  </si>
  <si>
    <t>Zahnstangenhöhe ZH [mm]</t>
  </si>
  <si>
    <t>Zahnstangengetriebe</t>
  </si>
  <si>
    <t>Zulässige Zahnstangenlänge L bei Belastung (Katalog), Vorgabe Lock (S=2)</t>
  </si>
  <si>
    <t>effektive Höhe h [mm]</t>
  </si>
  <si>
    <t>Zahnstangenlänge L [mm]</t>
  </si>
  <si>
    <t>Belastung F (auf Druck) [N]</t>
  </si>
  <si>
    <r>
      <t>max. zulässige Knickkraft F</t>
    </r>
    <r>
      <rPr>
        <vertAlign val="subscript"/>
        <sz val="11"/>
        <color theme="1"/>
        <rFont val="Calibri"/>
        <family val="2"/>
        <scheme val="minor"/>
      </rPr>
      <t>K</t>
    </r>
    <r>
      <rPr>
        <sz val="11"/>
        <color theme="1"/>
        <rFont val="Calibri"/>
        <family val="2"/>
        <scheme val="minor"/>
      </rPr>
      <t xml:space="preserve"> [N]</t>
    </r>
  </si>
  <si>
    <t>Berechnungstool:</t>
  </si>
  <si>
    <t>Knicksicherheit ϑ [-]</t>
  </si>
  <si>
    <r>
      <t>Knicksicherheit nach Vorgabe Lock (</t>
    </r>
    <r>
      <rPr>
        <b/>
        <sz val="12"/>
        <color theme="9" tint="0.39997558519241921"/>
        <rFont val="Symbol"/>
        <family val="1"/>
        <charset val="2"/>
      </rPr>
      <t>J</t>
    </r>
    <r>
      <rPr>
        <b/>
        <sz val="12"/>
        <color theme="9" tint="0.39997558519241921"/>
        <rFont val="Calibri"/>
        <family val="2"/>
      </rPr>
      <t>≥</t>
    </r>
    <r>
      <rPr>
        <b/>
        <sz val="12"/>
        <color theme="9" tint="0.39997558519241921"/>
        <rFont val="Calibri"/>
        <family val="2"/>
        <scheme val="minor"/>
      </rPr>
      <t xml:space="preserve">2,0 </t>
    </r>
    <r>
      <rPr>
        <b/>
        <sz val="12"/>
        <color theme="9" tint="0.39997558519241921"/>
        <rFont val="Calibri"/>
        <family val="2"/>
      </rPr>
      <t>→</t>
    </r>
    <r>
      <rPr>
        <b/>
        <sz val="12"/>
        <color theme="9" tint="0.39997558519241921"/>
        <rFont val="Calibri"/>
        <family val="2"/>
        <scheme val="minor"/>
      </rPr>
      <t>gut</t>
    </r>
    <r>
      <rPr>
        <b/>
        <sz val="12"/>
        <color theme="0"/>
        <rFont val="Calibri"/>
        <family val="2"/>
        <scheme val="minor"/>
      </rPr>
      <t>,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2"/>
        <color rgb="FFFFFF00"/>
        <rFont val="Calibri"/>
        <family val="2"/>
        <scheme val="minor"/>
      </rPr>
      <t>2,0&gt;</t>
    </r>
    <r>
      <rPr>
        <b/>
        <sz val="12"/>
        <color rgb="FFFFFF00"/>
        <rFont val="Symbol"/>
        <family val="1"/>
        <charset val="2"/>
      </rPr>
      <t>J</t>
    </r>
    <r>
      <rPr>
        <b/>
        <sz val="12"/>
        <color rgb="FFFFFF00"/>
        <rFont val="Calibri"/>
        <family val="2"/>
      </rPr>
      <t>≥</t>
    </r>
    <r>
      <rPr>
        <b/>
        <sz val="12"/>
        <color rgb="FFFFFF00"/>
        <rFont val="Calibri"/>
        <family val="2"/>
        <scheme val="minor"/>
      </rPr>
      <t>1,0 → akzeptabel</t>
    </r>
    <r>
      <rPr>
        <b/>
        <sz val="12"/>
        <color theme="0"/>
        <rFont val="Calibri"/>
        <family val="2"/>
        <scheme val="minor"/>
      </rPr>
      <t>,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2"/>
        <color rgb="FFFF9999"/>
        <rFont val="Symbol"/>
        <family val="1"/>
        <charset val="2"/>
      </rPr>
      <t>J</t>
    </r>
    <r>
      <rPr>
        <b/>
        <sz val="12"/>
        <color rgb="FFFF9999"/>
        <rFont val="Calibri"/>
        <family val="2"/>
        <scheme val="minor"/>
      </rPr>
      <t>&lt;1,0 → ungenügend</t>
    </r>
    <r>
      <rPr>
        <b/>
        <sz val="12"/>
        <color theme="0"/>
        <rFont val="Calibri"/>
        <family val="2"/>
        <scheme val="minor"/>
      </rPr>
      <t>)</t>
    </r>
  </si>
  <si>
    <r>
      <t xml:space="preserve">Zahnstangenparameter </t>
    </r>
    <r>
      <rPr>
        <b/>
        <sz val="12"/>
        <color theme="5" tint="0.59999389629810485"/>
        <rFont val="Calibri"/>
        <family val="2"/>
        <scheme val="minor"/>
      </rPr>
      <t>(</t>
    </r>
    <r>
      <rPr>
        <b/>
        <i/>
        <sz val="12"/>
        <color theme="5" tint="0.59999389629810485"/>
        <rFont val="Calibri"/>
        <family val="2"/>
        <scheme val="minor"/>
      </rPr>
      <t>Eingabefelder</t>
    </r>
    <r>
      <rPr>
        <b/>
        <sz val="12"/>
        <color theme="5" tint="0.59999389629810485"/>
        <rFont val="Calibri"/>
        <family val="2"/>
        <scheme val="minor"/>
      </rPr>
      <t>)</t>
    </r>
  </si>
  <si>
    <t>Modul [mm]</t>
  </si>
  <si>
    <t>LZZ 24.13</t>
  </si>
  <si>
    <t>LZZ 24.16</t>
  </si>
  <si>
    <t>ZSZ 12.65</t>
  </si>
  <si>
    <t>ZSZ 20.42</t>
  </si>
  <si>
    <r>
      <t xml:space="preserve">Zahnstangenparameter </t>
    </r>
    <r>
      <rPr>
        <b/>
        <sz val="12"/>
        <color theme="4" tint="0.39997558519241921"/>
        <rFont val="Calibri"/>
        <family val="2"/>
        <scheme val="minor"/>
      </rPr>
      <t>(Eingabefelder)</t>
    </r>
  </si>
  <si>
    <r>
      <t xml:space="preserve">Schlankheitsgrad </t>
    </r>
    <r>
      <rPr>
        <sz val="11"/>
        <color theme="1"/>
        <rFont val="Calibri"/>
        <family val="2"/>
      </rPr>
      <t>λ</t>
    </r>
  </si>
  <si>
    <t>Rot markierte Zellen werden nicht nach Euler sondern nach Tetmajer berechnet.</t>
  </si>
  <si>
    <t>Zulässige Knick-Kraft (Tetmajer/Euler Fall 2)</t>
  </si>
  <si>
    <t>Max. zulässige freie Zahnstangenlänge L bei Belastung (Katalog), Vorgabe Lock (S=2)</t>
  </si>
  <si>
    <t>freie Zahnstangenknicklänge L [mm]</t>
  </si>
  <si>
    <r>
      <t>zulässige Knickkraft F</t>
    </r>
    <r>
      <rPr>
        <vertAlign val="subscript"/>
        <sz val="11"/>
        <color theme="1"/>
        <rFont val="Calibri"/>
        <family val="2"/>
        <scheme val="minor"/>
      </rPr>
      <t>K</t>
    </r>
    <r>
      <rPr>
        <sz val="11"/>
        <color theme="1"/>
        <rFont val="Calibri"/>
        <family val="2"/>
        <scheme val="minor"/>
      </rPr>
      <t xml:space="preserve"> [N]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</si>
</sst>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9" tint="0.39997558519241921"/>
      <name val="Symbol"/>
      <family val="1"/>
      <charset val="2"/>
    </font>
    <font>
      <b/>
      <sz val="12"/>
      <color theme="9" tint="0.39997558519241921"/>
      <name val="Calibri"/>
      <family val="2"/>
      <scheme val="minor"/>
    </font>
    <font>
      <b/>
      <sz val="12"/>
      <color theme="9" tint="0.39997558519241921"/>
      <name val="Calibri"/>
      <family val="2"/>
    </font>
    <font>
      <b/>
      <sz val="12"/>
      <color rgb="FFFFFF00"/>
      <name val="Calibri"/>
      <family val="2"/>
      <scheme val="minor"/>
    </font>
    <font>
      <b/>
      <sz val="12"/>
      <color rgb="FFFFFF00"/>
      <name val="Symbol"/>
      <family val="1"/>
      <charset val="2"/>
    </font>
    <font>
      <b/>
      <sz val="12"/>
      <color rgb="FFFF9999"/>
      <name val="Symbol"/>
      <family val="1"/>
      <charset val="2"/>
    </font>
    <font>
      <b/>
      <sz val="12"/>
      <color rgb="FFFF9999"/>
      <name val="Calibri"/>
      <family val="2"/>
      <scheme val="minor"/>
    </font>
    <font>
      <b/>
      <sz val="12"/>
      <color rgb="FFFFFF00"/>
      <name val="Calibri"/>
      <family val="2"/>
    </font>
    <font>
      <i/>
      <sz val="11"/>
      <color theme="5" tint="-0.249977111117893"/>
      <name val="Calibri"/>
      <family val="2"/>
      <scheme val="minor"/>
    </font>
    <font>
      <b/>
      <sz val="12"/>
      <color theme="5" tint="0.59999389629810485"/>
      <name val="Calibri"/>
      <family val="2"/>
      <scheme val="minor"/>
    </font>
    <font>
      <b/>
      <i/>
      <sz val="12"/>
      <color theme="5" tint="0.59999389629810485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2"/>
      <color theme="4" tint="0.39997558519241921"/>
      <name val="Calibri"/>
      <family val="2"/>
      <scheme val="minor"/>
    </font>
    <font>
      <sz val="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5" xfId="0" applyBorder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0" fillId="4" borderId="5" xfId="0" applyFill="1" applyBorder="1" applyAlignment="1">
      <alignment vertical="center"/>
    </xf>
    <xf numFmtId="0" fontId="0" fillId="4" borderId="2" xfId="0" applyFill="1" applyBorder="1" applyAlignment="1">
      <alignment horizontal="left" vertical="center"/>
    </xf>
    <xf numFmtId="0" fontId="0" fillId="4" borderId="2" xfId="0" applyFill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3" fontId="0" fillId="5" borderId="5" xfId="0" applyNumberFormat="1" applyFill="1" applyBorder="1" applyAlignment="1">
      <alignment horizontal="center" vertical="center"/>
    </xf>
    <xf numFmtId="3" fontId="0" fillId="6" borderId="5" xfId="0" applyNumberForma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3" fontId="0" fillId="6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4" borderId="4" xfId="0" applyFill="1" applyBorder="1" applyAlignment="1">
      <alignment vertical="center"/>
    </xf>
    <xf numFmtId="0" fontId="0" fillId="5" borderId="4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3" fontId="0" fillId="5" borderId="4" xfId="0" applyNumberFormat="1" applyFill="1" applyBorder="1" applyAlignment="1">
      <alignment horizontal="center" vertical="center"/>
    </xf>
    <xf numFmtId="3" fontId="0" fillId="6" borderId="4" xfId="0" applyNumberForma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0" fillId="4" borderId="0" xfId="0" applyFill="1" applyAlignment="1">
      <alignment vertical="center"/>
    </xf>
    <xf numFmtId="3" fontId="1" fillId="5" borderId="0" xfId="0" applyNumberFormat="1" applyFont="1" applyFill="1" applyAlignment="1">
      <alignment horizontal="center" vertical="center"/>
    </xf>
    <xf numFmtId="3" fontId="1" fillId="6" borderId="0" xfId="0" applyNumberFormat="1" applyFont="1" applyFill="1" applyAlignment="1">
      <alignment horizontal="center" vertical="center"/>
    </xf>
    <xf numFmtId="3" fontId="0" fillId="5" borderId="0" xfId="0" applyNumberFormat="1" applyFill="1" applyAlignment="1">
      <alignment horizontal="center" vertical="center"/>
    </xf>
    <xf numFmtId="3" fontId="0" fillId="6" borderId="0" xfId="0" applyNumberForma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3" fontId="17" fillId="5" borderId="5" xfId="0" applyNumberFormat="1" applyFont="1" applyFill="1" applyBorder="1" applyAlignment="1">
      <alignment horizontal="center" vertical="center"/>
    </xf>
    <xf numFmtId="3" fontId="17" fillId="6" borderId="5" xfId="0" applyNumberFormat="1" applyFont="1" applyFill="1" applyBorder="1" applyAlignment="1">
      <alignment horizontal="center" vertical="center"/>
    </xf>
    <xf numFmtId="3" fontId="17" fillId="5" borderId="4" xfId="0" applyNumberFormat="1" applyFont="1" applyFill="1" applyBorder="1" applyAlignment="1">
      <alignment horizontal="center" vertical="center"/>
    </xf>
    <xf numFmtId="3" fontId="17" fillId="6" borderId="4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3" fontId="20" fillId="5" borderId="2" xfId="0" applyNumberFormat="1" applyFont="1" applyFill="1" applyBorder="1" applyAlignment="1">
      <alignment horizontal="center" vertical="center"/>
    </xf>
    <xf numFmtId="3" fontId="20" fillId="6" borderId="2" xfId="0" applyNumberFormat="1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20" fillId="6" borderId="0" xfId="0" applyFont="1" applyFill="1" applyAlignment="1">
      <alignment horizontal="center" vertical="center"/>
    </xf>
    <xf numFmtId="3" fontId="21" fillId="5" borderId="5" xfId="0" applyNumberFormat="1" applyFont="1" applyFill="1" applyBorder="1" applyAlignment="1" applyProtection="1">
      <alignment horizontal="center" vertical="center"/>
      <protection locked="0"/>
    </xf>
    <xf numFmtId="3" fontId="21" fillId="6" borderId="5" xfId="0" applyNumberFormat="1" applyFont="1" applyFill="1" applyBorder="1" applyAlignment="1" applyProtection="1">
      <alignment horizontal="center" vertical="center"/>
      <protection locked="0"/>
    </xf>
    <xf numFmtId="3" fontId="21" fillId="5" borderId="4" xfId="0" applyNumberFormat="1" applyFont="1" applyFill="1" applyBorder="1" applyAlignment="1" applyProtection="1">
      <alignment horizontal="center" vertical="center"/>
      <protection locked="0"/>
    </xf>
    <xf numFmtId="3" fontId="21" fillId="6" borderId="4" xfId="0" applyNumberFormat="1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Alignment="1">
      <alignment horizontal="left" vertical="center"/>
    </xf>
    <xf numFmtId="4" fontId="20" fillId="6" borderId="2" xfId="0" applyNumberFormat="1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3" fontId="20" fillId="5" borderId="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3" borderId="3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23" fillId="0" borderId="0" xfId="0" applyFont="1" applyAlignment="1">
      <alignment horizontal="left" vertical="top" wrapText="1"/>
    </xf>
    <xf numFmtId="0" fontId="8" fillId="3" borderId="1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</cellXfs>
  <cellStyles count="1">
    <cellStyle name="Standard" xfId="0" builtinId="0"/>
  </cellStyles>
  <dxfs count="10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285750</xdr:colOff>
      <xdr:row>0</xdr:row>
      <xdr:rowOff>0</xdr:rowOff>
    </xdr:from>
    <xdr:to>
      <xdr:col>9</xdr:col>
      <xdr:colOff>2285723</xdr:colOff>
      <xdr:row>9</xdr:row>
      <xdr:rowOff>79859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81800" y="0"/>
          <a:ext cx="1999973" cy="17276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285750</xdr:colOff>
      <xdr:row>0</xdr:row>
      <xdr:rowOff>0</xdr:rowOff>
    </xdr:from>
    <xdr:to>
      <xdr:col>9</xdr:col>
      <xdr:colOff>2285723</xdr:colOff>
      <xdr:row>9</xdr:row>
      <xdr:rowOff>79859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1409" y="0"/>
          <a:ext cx="1999973" cy="17250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285750</xdr:colOff>
      <xdr:row>0</xdr:row>
      <xdr:rowOff>0</xdr:rowOff>
    </xdr:from>
    <xdr:to>
      <xdr:col>9</xdr:col>
      <xdr:colOff>2285723</xdr:colOff>
      <xdr:row>9</xdr:row>
      <xdr:rowOff>79859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81800" y="0"/>
          <a:ext cx="1999973" cy="17276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abSelected="1" topLeftCell="B1" zoomScale="115" zoomScaleNormal="115" zoomScalePageLayoutView="140" workbookViewId="0">
      <pane xSplit="1" ySplit="2" topLeftCell="C19" activePane="bottomRight" state="frozen"/>
      <selection activeCell="B1" sqref="B1"/>
      <selection pane="topRight" activeCell="C1" sqref="C1"/>
      <selection pane="bottomLeft" activeCell="B3" sqref="B3"/>
      <selection pane="bottomRight" activeCell="I24" sqref="I24"/>
    </sheetView>
  </sheetViews>
  <sheetFormatPr baseColWidth="10" defaultColWidth="8" defaultRowHeight="15" x14ac:dyDescent="0.25"/>
  <cols>
    <col min="1" max="1" width="6.7109375" hidden="1" customWidth="1"/>
    <col min="2" max="2" width="33" customWidth="1"/>
    <col min="3" max="10" width="9.7109375" customWidth="1"/>
    <col min="11" max="12" width="37" customWidth="1"/>
  </cols>
  <sheetData>
    <row r="1" spans="1:10" ht="15.75" x14ac:dyDescent="0.25">
      <c r="A1" s="58" t="s">
        <v>13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x14ac:dyDescent="0.25">
      <c r="A2" s="20"/>
      <c r="B2" s="3" t="s">
        <v>17</v>
      </c>
      <c r="C2" s="6" t="s">
        <v>0</v>
      </c>
      <c r="D2" s="12" t="s">
        <v>11</v>
      </c>
      <c r="E2" s="6" t="s">
        <v>12</v>
      </c>
      <c r="F2" s="12" t="s">
        <v>1</v>
      </c>
      <c r="G2" s="6" t="s">
        <v>2</v>
      </c>
      <c r="H2" s="12" t="s">
        <v>3</v>
      </c>
      <c r="I2" s="6" t="s">
        <v>4</v>
      </c>
      <c r="J2" s="6"/>
    </row>
    <row r="3" spans="1:10" hidden="1" x14ac:dyDescent="0.25">
      <c r="A3" s="20"/>
      <c r="B3" s="4" t="s">
        <v>14</v>
      </c>
      <c r="C3" s="40">
        <v>1000</v>
      </c>
      <c r="D3" s="41">
        <v>3000</v>
      </c>
      <c r="E3" s="40">
        <v>6000</v>
      </c>
      <c r="F3" s="41">
        <v>12000</v>
      </c>
      <c r="G3" s="40">
        <v>5000</v>
      </c>
      <c r="H3" s="41">
        <v>10000</v>
      </c>
      <c r="I3" s="40">
        <v>20000</v>
      </c>
      <c r="J3" s="40"/>
    </row>
    <row r="4" spans="1:10" hidden="1" x14ac:dyDescent="0.25">
      <c r="A4" s="20"/>
      <c r="B4" s="5" t="s">
        <v>15</v>
      </c>
      <c r="C4" s="42">
        <v>11.89</v>
      </c>
      <c r="D4" s="51">
        <v>19.87</v>
      </c>
      <c r="E4" s="42">
        <v>19.87</v>
      </c>
      <c r="F4" s="43">
        <v>24.87</v>
      </c>
      <c r="G4" s="42">
        <v>19.87</v>
      </c>
      <c r="H4" s="43">
        <v>24.87</v>
      </c>
      <c r="I4" s="42">
        <v>29.87</v>
      </c>
      <c r="J4" s="42"/>
    </row>
    <row r="5" spans="1:10" hidden="1" x14ac:dyDescent="0.25">
      <c r="A5" s="20"/>
      <c r="B5" s="5" t="s">
        <v>16</v>
      </c>
      <c r="C5" s="42">
        <v>19.7</v>
      </c>
      <c r="D5" s="43">
        <v>19.79</v>
      </c>
      <c r="E5" s="42">
        <v>24.79</v>
      </c>
      <c r="F5" s="43">
        <v>34.799999999999997</v>
      </c>
      <c r="G5" s="42">
        <v>29.79</v>
      </c>
      <c r="H5" s="43">
        <v>34.79</v>
      </c>
      <c r="I5" s="42">
        <v>39.79</v>
      </c>
      <c r="J5" s="42"/>
    </row>
    <row r="6" spans="1:10" hidden="1" x14ac:dyDescent="0.25">
      <c r="A6" s="20"/>
      <c r="B6" s="28" t="s">
        <v>27</v>
      </c>
      <c r="C6" s="44">
        <v>2.5</v>
      </c>
      <c r="D6" s="45">
        <v>3.5</v>
      </c>
      <c r="E6" s="44">
        <v>3.5</v>
      </c>
      <c r="F6" s="45">
        <v>6</v>
      </c>
      <c r="G6" s="44">
        <v>5</v>
      </c>
      <c r="H6" s="45">
        <v>5</v>
      </c>
      <c r="I6" s="44">
        <v>5</v>
      </c>
      <c r="J6" s="44"/>
    </row>
    <row r="7" spans="1:10" ht="8.4499999999999993" hidden="1" customHeight="1" x14ac:dyDescent="0.25">
      <c r="A7" s="60"/>
      <c r="B7" s="60"/>
      <c r="C7" s="60"/>
      <c r="D7" s="60"/>
      <c r="E7" s="60"/>
      <c r="F7" s="60"/>
      <c r="G7" s="60"/>
      <c r="H7" s="60"/>
      <c r="I7" s="60"/>
      <c r="J7" s="60"/>
    </row>
    <row r="8" spans="1:10" ht="15.75" hidden="1" x14ac:dyDescent="0.25">
      <c r="A8" s="58" t="s">
        <v>10</v>
      </c>
      <c r="B8" s="59"/>
      <c r="C8" s="59"/>
      <c r="D8" s="59"/>
      <c r="E8" s="59"/>
      <c r="F8" s="59"/>
      <c r="G8" s="59"/>
      <c r="H8" s="59"/>
      <c r="I8" s="59"/>
      <c r="J8" s="59"/>
    </row>
    <row r="9" spans="1:10" hidden="1" x14ac:dyDescent="0.25">
      <c r="A9" s="24"/>
      <c r="B9" s="3" t="s">
        <v>15</v>
      </c>
      <c r="C9" s="9">
        <f>C4</f>
        <v>11.89</v>
      </c>
      <c r="D9" s="15">
        <f t="shared" ref="D9:I9" si="0">D4</f>
        <v>19.87</v>
      </c>
      <c r="E9" s="9">
        <f t="shared" si="0"/>
        <v>19.87</v>
      </c>
      <c r="F9" s="15">
        <f t="shared" si="0"/>
        <v>24.87</v>
      </c>
      <c r="G9" s="9">
        <f t="shared" si="0"/>
        <v>19.87</v>
      </c>
      <c r="H9" s="15">
        <f t="shared" si="0"/>
        <v>24.87</v>
      </c>
      <c r="I9" s="9">
        <f t="shared" si="0"/>
        <v>29.87</v>
      </c>
      <c r="J9" s="9"/>
    </row>
    <row r="10" spans="1:10" hidden="1" x14ac:dyDescent="0.25">
      <c r="A10" s="24"/>
      <c r="B10" s="21" t="s">
        <v>19</v>
      </c>
      <c r="C10" s="22">
        <f>C5-2.2*C6</f>
        <v>14.2</v>
      </c>
      <c r="D10" s="22">
        <f t="shared" ref="D10:I10" si="1">D5-2.2*D6</f>
        <v>12.089999999999998</v>
      </c>
      <c r="E10" s="22">
        <f t="shared" si="1"/>
        <v>17.089999999999996</v>
      </c>
      <c r="F10" s="22">
        <f t="shared" si="1"/>
        <v>21.599999999999994</v>
      </c>
      <c r="G10" s="22">
        <f t="shared" si="1"/>
        <v>18.79</v>
      </c>
      <c r="H10" s="22">
        <f t="shared" si="1"/>
        <v>23.79</v>
      </c>
      <c r="I10" s="22">
        <f t="shared" si="1"/>
        <v>28.79</v>
      </c>
      <c r="J10" s="52"/>
    </row>
    <row r="11" spans="1:10" ht="8.4499999999999993" hidden="1" customHeight="1" x14ac:dyDescent="0.25">
      <c r="A11" s="57"/>
      <c r="B11" s="60"/>
      <c r="C11" s="60"/>
      <c r="D11" s="60"/>
      <c r="E11" s="60"/>
      <c r="F11" s="60"/>
      <c r="G11" s="60"/>
      <c r="H11" s="60"/>
      <c r="I11" s="60"/>
      <c r="J11" s="60"/>
    </row>
    <row r="12" spans="1:10" ht="15.75" hidden="1" x14ac:dyDescent="0.25">
      <c r="A12" s="58" t="s">
        <v>5</v>
      </c>
      <c r="B12" s="59"/>
      <c r="C12" s="59"/>
      <c r="D12" s="59"/>
      <c r="E12" s="59"/>
      <c r="F12" s="59"/>
      <c r="G12" s="59"/>
      <c r="H12" s="59"/>
      <c r="I12" s="59"/>
      <c r="J12" s="59"/>
    </row>
    <row r="13" spans="1:10" ht="15" hidden="1" customHeight="1" x14ac:dyDescent="0.25">
      <c r="A13" s="61"/>
      <c r="B13" s="3" t="s">
        <v>8</v>
      </c>
      <c r="C13" s="10">
        <f t="shared" ref="C13:I13" si="2">(C10*C9^3)/12</f>
        <v>1989.0818849833338</v>
      </c>
      <c r="D13" s="11">
        <f t="shared" si="2"/>
        <v>7903.8493915224999</v>
      </c>
      <c r="E13" s="10">
        <f t="shared" si="2"/>
        <v>11172.604309439166</v>
      </c>
      <c r="F13" s="11">
        <f t="shared" si="2"/>
        <v>27688.527545399997</v>
      </c>
      <c r="G13" s="10">
        <f t="shared" si="2"/>
        <v>12283.980981530834</v>
      </c>
      <c r="H13" s="11">
        <f t="shared" si="2"/>
        <v>30495.836588197504</v>
      </c>
      <c r="I13" s="10">
        <f t="shared" si="2"/>
        <v>63939.036361530838</v>
      </c>
      <c r="J13" s="10"/>
    </row>
    <row r="14" spans="1:10" ht="14.25" hidden="1" customHeight="1" x14ac:dyDescent="0.25">
      <c r="A14" s="62"/>
      <c r="B14" s="21" t="s">
        <v>7</v>
      </c>
      <c r="C14" s="25">
        <f>(C9*C10^3)/12</f>
        <v>2837.041193333333</v>
      </c>
      <c r="D14" s="26">
        <f t="shared" ref="D14:I14" si="3">(D9*D10^3)/12</f>
        <v>2926.1428481024982</v>
      </c>
      <c r="E14" s="25">
        <f t="shared" si="3"/>
        <v>8264.9990735191623</v>
      </c>
      <c r="F14" s="26">
        <f t="shared" si="3"/>
        <v>20886.024959999984</v>
      </c>
      <c r="G14" s="25">
        <f t="shared" si="3"/>
        <v>10984.921591910834</v>
      </c>
      <c r="H14" s="26">
        <f t="shared" si="3"/>
        <v>27904.732608577498</v>
      </c>
      <c r="I14" s="25">
        <f t="shared" si="3"/>
        <v>59398.977791910838</v>
      </c>
      <c r="J14" s="25"/>
    </row>
    <row r="15" spans="1:10" ht="8.4499999999999993" hidden="1" customHeight="1" x14ac:dyDescent="0.25">
      <c r="A15" s="60"/>
      <c r="B15" s="60"/>
      <c r="C15" s="60"/>
      <c r="D15" s="60"/>
      <c r="E15" s="60"/>
      <c r="F15" s="60"/>
      <c r="G15" s="60"/>
      <c r="H15" s="60"/>
      <c r="I15" s="60"/>
      <c r="J15" s="60"/>
    </row>
    <row r="16" spans="1:10" ht="15.75" hidden="1" x14ac:dyDescent="0.25">
      <c r="A16" s="58" t="s">
        <v>36</v>
      </c>
      <c r="B16" s="59"/>
      <c r="C16" s="59"/>
      <c r="D16" s="59"/>
      <c r="E16" s="59"/>
      <c r="F16" s="59"/>
      <c r="G16" s="59"/>
      <c r="H16" s="59"/>
      <c r="I16" s="59"/>
      <c r="J16" s="59"/>
    </row>
    <row r="17" spans="1:11" hidden="1" x14ac:dyDescent="0.25">
      <c r="A17" s="27"/>
      <c r="B17" s="28" t="s">
        <v>6</v>
      </c>
      <c r="C17" s="29">
        <f t="shared" ref="C17:I17" si="4">IFERROR(SQRT((210000*MIN(C13:C14)*3.142^2)/(2*C3)),"")</f>
        <v>1435.9098059029975</v>
      </c>
      <c r="D17" s="30">
        <f t="shared" si="4"/>
        <v>1005.513636375123</v>
      </c>
      <c r="E17" s="29">
        <f t="shared" si="4"/>
        <v>1194.9414046255622</v>
      </c>
      <c r="F17" s="30">
        <f t="shared" si="4"/>
        <v>1343.1920218236171</v>
      </c>
      <c r="G17" s="29">
        <f t="shared" si="4"/>
        <v>1509.0871072049424</v>
      </c>
      <c r="H17" s="30">
        <f t="shared" si="4"/>
        <v>1700.7471932136948</v>
      </c>
      <c r="I17" s="29">
        <f t="shared" si="4"/>
        <v>1754.5886593498299</v>
      </c>
      <c r="J17" s="29"/>
    </row>
    <row r="18" spans="1:11" ht="15.75" hidden="1" thickBot="1" x14ac:dyDescent="0.3">
      <c r="A18" s="19"/>
      <c r="B18" s="1"/>
      <c r="C18" s="1"/>
      <c r="D18" s="1"/>
      <c r="E18" s="1"/>
      <c r="F18" s="1"/>
      <c r="G18" s="1"/>
      <c r="H18" s="1"/>
      <c r="I18" s="1"/>
      <c r="J18" s="1"/>
      <c r="K18" s="18"/>
    </row>
    <row r="19" spans="1:11" x14ac:dyDescent="0.25">
      <c r="A19" s="16"/>
      <c r="B19" s="17"/>
      <c r="C19" s="17"/>
      <c r="D19" s="17"/>
      <c r="E19" s="17"/>
      <c r="F19" s="17"/>
      <c r="G19" s="17"/>
      <c r="H19" s="17"/>
      <c r="I19" s="17"/>
      <c r="J19" s="53"/>
    </row>
    <row r="20" spans="1:11" ht="18.75" x14ac:dyDescent="0.25">
      <c r="A20" s="65" t="s">
        <v>23</v>
      </c>
      <c r="B20" s="65"/>
      <c r="C20" s="65"/>
      <c r="D20" s="65"/>
      <c r="E20" s="65"/>
      <c r="F20" s="65"/>
      <c r="G20" s="65"/>
      <c r="H20" s="65"/>
      <c r="I20" s="65"/>
      <c r="J20" s="54"/>
    </row>
    <row r="21" spans="1:11" ht="3.75" customHeight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53"/>
    </row>
    <row r="22" spans="1:11" ht="15.75" x14ac:dyDescent="0.25">
      <c r="A22" s="58" t="s">
        <v>32</v>
      </c>
      <c r="B22" s="59"/>
      <c r="C22" s="59"/>
      <c r="D22" s="59"/>
      <c r="E22" s="59"/>
      <c r="F22" s="59"/>
      <c r="G22" s="59"/>
      <c r="H22" s="59"/>
      <c r="I22" s="59"/>
      <c r="J22" s="59"/>
    </row>
    <row r="23" spans="1:11" x14ac:dyDescent="0.25">
      <c r="A23" s="27"/>
      <c r="B23" s="3" t="s">
        <v>21</v>
      </c>
      <c r="C23" s="46">
        <v>1000</v>
      </c>
      <c r="D23" s="47">
        <v>3000</v>
      </c>
      <c r="E23" s="46">
        <v>6000</v>
      </c>
      <c r="F23" s="47">
        <v>12000</v>
      </c>
      <c r="G23" s="46">
        <v>5000</v>
      </c>
      <c r="H23" s="47">
        <v>10000</v>
      </c>
      <c r="I23" s="46">
        <v>4000</v>
      </c>
      <c r="J23" s="46"/>
    </row>
    <row r="24" spans="1:11" x14ac:dyDescent="0.25">
      <c r="A24" s="27"/>
      <c r="B24" s="21" t="s">
        <v>37</v>
      </c>
      <c r="C24" s="48">
        <v>1500</v>
      </c>
      <c r="D24" s="49">
        <v>1000</v>
      </c>
      <c r="E24" s="48">
        <v>1500</v>
      </c>
      <c r="F24" s="49">
        <v>1600</v>
      </c>
      <c r="G24" s="48">
        <v>1500</v>
      </c>
      <c r="H24" s="49">
        <v>1500</v>
      </c>
      <c r="I24" s="48">
        <v>4500</v>
      </c>
      <c r="J24" s="48"/>
    </row>
    <row r="25" spans="1:11" ht="8.4499999999999993" customHeight="1" x14ac:dyDescent="0.25">
      <c r="A25" s="60"/>
      <c r="B25" s="60"/>
      <c r="C25" s="60"/>
      <c r="D25" s="60"/>
      <c r="E25" s="60"/>
      <c r="F25" s="60"/>
      <c r="G25" s="60"/>
      <c r="H25" s="60"/>
      <c r="I25" s="60"/>
      <c r="J25" s="60"/>
    </row>
    <row r="26" spans="1:11" ht="15.75" x14ac:dyDescent="0.25">
      <c r="A26" s="58" t="s">
        <v>35</v>
      </c>
      <c r="B26" s="59"/>
      <c r="C26" s="59"/>
      <c r="D26" s="59"/>
      <c r="E26" s="59"/>
      <c r="F26" s="59"/>
      <c r="G26" s="59"/>
      <c r="H26" s="59"/>
      <c r="I26" s="59"/>
      <c r="J26" s="59"/>
    </row>
    <row r="27" spans="1:11" ht="14.25" customHeight="1" x14ac:dyDescent="0.25">
      <c r="A27" s="50"/>
      <c r="B27" s="5" t="s">
        <v>33</v>
      </c>
      <c r="C27" s="40">
        <f t="shared" ref="C27:I27" si="5">C24/(SQRT(MIN(C13:C14)/(C9*C10)))</f>
        <v>437.01870670366958</v>
      </c>
      <c r="D27" s="41">
        <f t="shared" si="5"/>
        <v>286.52618818343717</v>
      </c>
      <c r="E27" s="40">
        <f t="shared" si="5"/>
        <v>304.04636762472984</v>
      </c>
      <c r="F27" s="41">
        <f t="shared" si="5"/>
        <v>256.60011963983374</v>
      </c>
      <c r="G27" s="40">
        <f t="shared" si="5"/>
        <v>276.53818109135875</v>
      </c>
      <c r="H27" s="41">
        <f t="shared" si="5"/>
        <v>218.41750410704631</v>
      </c>
      <c r="I27" s="40">
        <f t="shared" si="5"/>
        <v>541.45388218547748</v>
      </c>
      <c r="J27" s="56"/>
      <c r="K27" s="63" t="s">
        <v>34</v>
      </c>
    </row>
    <row r="28" spans="1:11" ht="14.25" customHeight="1" x14ac:dyDescent="0.25">
      <c r="A28" s="27"/>
      <c r="B28" s="28" t="s">
        <v>38</v>
      </c>
      <c r="C28" s="31">
        <f t="shared" ref="C28:I28" si="6">IF(C27&gt;88,((210000*3.1415^2*MIN(C13:C14))/(C24^2)/2),((335-0.62*C27)*C9*C10)/2)</f>
        <v>916.08035773204824</v>
      </c>
      <c r="D28" s="32">
        <f t="shared" si="6"/>
        <v>3032.2077318332022</v>
      </c>
      <c r="E28" s="31">
        <f t="shared" si="6"/>
        <v>3806.4814551302002</v>
      </c>
      <c r="F28" s="32">
        <f t="shared" si="6"/>
        <v>8454.3311443949206</v>
      </c>
      <c r="G28" s="31">
        <f t="shared" si="6"/>
        <v>5059.1536615700934</v>
      </c>
      <c r="H28" s="32">
        <f t="shared" si="6"/>
        <v>12851.646593069754</v>
      </c>
      <c r="I28" s="31">
        <f t="shared" si="6"/>
        <v>3039.6065438439759</v>
      </c>
      <c r="J28" s="31"/>
      <c r="K28" s="63"/>
    </row>
    <row r="29" spans="1:11" ht="8.4499999999999993" customHeight="1" x14ac:dyDescent="0.25">
      <c r="A29" s="60"/>
      <c r="B29" s="60"/>
      <c r="C29" s="60"/>
      <c r="D29" s="60"/>
      <c r="E29" s="60"/>
      <c r="F29" s="60"/>
      <c r="G29" s="60"/>
      <c r="H29" s="60"/>
      <c r="I29" s="60"/>
      <c r="J29" s="53"/>
    </row>
    <row r="30" spans="1:11" ht="15.75" x14ac:dyDescent="0.25">
      <c r="A30" s="64" t="s">
        <v>25</v>
      </c>
      <c r="B30" s="64"/>
      <c r="C30" s="64"/>
      <c r="D30" s="64"/>
      <c r="E30" s="64"/>
      <c r="F30" s="64"/>
      <c r="G30" s="64"/>
      <c r="H30" s="64"/>
      <c r="I30" s="64"/>
      <c r="J30" s="55"/>
    </row>
    <row r="31" spans="1:11" x14ac:dyDescent="0.25">
      <c r="A31" s="27"/>
      <c r="B31" s="33" t="s">
        <v>24</v>
      </c>
      <c r="C31" s="2">
        <f>IFERROR((C28/C23)*2,"")</f>
        <v>1.8321607154640964</v>
      </c>
      <c r="D31" s="2">
        <f t="shared" ref="D31:I31" si="7">IFERROR((D28/D23)*2,"")</f>
        <v>2.0214718212221348</v>
      </c>
      <c r="E31" s="2">
        <f t="shared" si="7"/>
        <v>1.2688271517100667</v>
      </c>
      <c r="F31" s="2">
        <f t="shared" si="7"/>
        <v>1.4090551907324869</v>
      </c>
      <c r="G31" s="2">
        <f t="shared" si="7"/>
        <v>2.0236614646280375</v>
      </c>
      <c r="H31" s="2">
        <f t="shared" si="7"/>
        <v>2.5703293186139509</v>
      </c>
      <c r="I31" s="2">
        <f t="shared" si="7"/>
        <v>1.5198032719219881</v>
      </c>
      <c r="J31" s="2"/>
    </row>
  </sheetData>
  <sheetProtection algorithmName="SHA-512" hashValue="Pj0Uu+o5zroZcF9r71r0VWlPt/dxbkkKjVORDAB92K96jAlZENxQcWZbCZZH4zJk41LuLclvpc3Rkiw7II0z7g==" saltValue="nzSzWoZbzm6vvno+GgzkfA==" spinCount="100000" sheet="1" objects="1" scenarios="1" selectLockedCells="1"/>
  <mergeCells count="15">
    <mergeCell ref="K27:K28"/>
    <mergeCell ref="A29:I29"/>
    <mergeCell ref="A30:I30"/>
    <mergeCell ref="A20:I20"/>
    <mergeCell ref="A15:J15"/>
    <mergeCell ref="A16:J16"/>
    <mergeCell ref="A22:J22"/>
    <mergeCell ref="A25:J25"/>
    <mergeCell ref="A26:J26"/>
    <mergeCell ref="A1:J1"/>
    <mergeCell ref="A7:J7"/>
    <mergeCell ref="A8:J8"/>
    <mergeCell ref="A13:A14"/>
    <mergeCell ref="A12:J12"/>
    <mergeCell ref="B11:J11"/>
  </mergeCells>
  <conditionalFormatting sqref="C27:J27">
    <cfRule type="cellIs" dxfId="9" priority="4" operator="lessThan">
      <formula>89</formula>
    </cfRule>
  </conditionalFormatting>
  <conditionalFormatting sqref="C31:J31">
    <cfRule type="cellIs" dxfId="8" priority="1" operator="between">
      <formula>0.95</formula>
      <formula>1.94</formula>
    </cfRule>
    <cfRule type="cellIs" dxfId="7" priority="2" operator="lessThan">
      <formula>0.95</formula>
    </cfRule>
    <cfRule type="containsBlanks" dxfId="6" priority="3">
      <formula>LEN(TRIM(C31))=0</formula>
    </cfRule>
  </conditionalFormatting>
  <pageMargins left="0.7" right="0.7" top="0.98958333333333337" bottom="0.78740157499999996" header="0.3" footer="0.3"/>
  <pageSetup paperSize="9" scale="95" fitToHeight="0" orientation="landscape" r:id="rId1"/>
  <headerFooter>
    <oddHeader xml:space="preserve">&amp;C&amp;24Zahnstangenknickung HZW + EZW&amp;11
&amp;16nach Euler (Fall 2) / Tetmajer&amp;R&amp;G 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opLeftCell="B1" zoomScale="110" zoomScaleNormal="140" zoomScalePageLayoutView="140" workbookViewId="0">
      <selection activeCell="J12" sqref="J12"/>
    </sheetView>
  </sheetViews>
  <sheetFormatPr baseColWidth="10" defaultColWidth="8" defaultRowHeight="15" x14ac:dyDescent="0.25"/>
  <cols>
    <col min="1" max="1" width="6.7109375" hidden="1" customWidth="1"/>
    <col min="2" max="2" width="33" customWidth="1"/>
    <col min="3" max="9" width="8.28515625" customWidth="1"/>
    <col min="10" max="11" width="37" customWidth="1"/>
  </cols>
  <sheetData>
    <row r="1" spans="1:9" ht="15.75" x14ac:dyDescent="0.25">
      <c r="A1" s="64" t="s">
        <v>13</v>
      </c>
      <c r="B1" s="64"/>
      <c r="C1" s="64"/>
      <c r="D1" s="64"/>
      <c r="E1" s="64"/>
      <c r="F1" s="64"/>
      <c r="G1" s="64"/>
      <c r="H1" s="64"/>
      <c r="I1" s="64"/>
    </row>
    <row r="2" spans="1:9" x14ac:dyDescent="0.25">
      <c r="A2" s="20"/>
      <c r="B2" s="3" t="s">
        <v>17</v>
      </c>
      <c r="C2" s="38"/>
      <c r="D2" s="39"/>
      <c r="E2" s="38"/>
      <c r="F2" s="39"/>
      <c r="G2" s="38"/>
      <c r="H2" s="39"/>
      <c r="I2" s="38"/>
    </row>
    <row r="3" spans="1:9" x14ac:dyDescent="0.25">
      <c r="A3" s="20"/>
      <c r="B3" s="4" t="s">
        <v>14</v>
      </c>
      <c r="C3" s="40"/>
      <c r="D3" s="41"/>
      <c r="E3" s="40"/>
      <c r="F3" s="41"/>
      <c r="G3" s="40"/>
      <c r="H3" s="41"/>
      <c r="I3" s="40"/>
    </row>
    <row r="4" spans="1:9" x14ac:dyDescent="0.25">
      <c r="A4" s="20"/>
      <c r="B4" s="5" t="s">
        <v>15</v>
      </c>
      <c r="C4" s="42"/>
      <c r="D4" s="43"/>
      <c r="E4" s="42"/>
      <c r="F4" s="43"/>
      <c r="G4" s="42"/>
      <c r="H4" s="43"/>
      <c r="I4" s="42"/>
    </row>
    <row r="5" spans="1:9" x14ac:dyDescent="0.25">
      <c r="A5" s="20"/>
      <c r="B5" s="5" t="s">
        <v>16</v>
      </c>
      <c r="C5" s="42"/>
      <c r="D5" s="43"/>
      <c r="E5" s="42"/>
      <c r="F5" s="43"/>
      <c r="G5" s="42"/>
      <c r="H5" s="43"/>
      <c r="I5" s="42"/>
    </row>
    <row r="6" spans="1:9" x14ac:dyDescent="0.25">
      <c r="A6" s="20"/>
      <c r="B6" s="28" t="s">
        <v>27</v>
      </c>
      <c r="C6" s="44"/>
      <c r="D6" s="45"/>
      <c r="E6" s="44"/>
      <c r="F6" s="45"/>
      <c r="G6" s="44"/>
      <c r="H6" s="45"/>
      <c r="I6" s="44"/>
    </row>
    <row r="7" spans="1:9" ht="8.4499999999999993" customHeight="1" x14ac:dyDescent="0.25">
      <c r="A7" s="60"/>
      <c r="B7" s="60"/>
      <c r="C7" s="60"/>
      <c r="D7" s="60"/>
      <c r="E7" s="60"/>
      <c r="F7" s="60"/>
      <c r="G7" s="60"/>
      <c r="H7" s="60"/>
      <c r="I7" s="60"/>
    </row>
    <row r="8" spans="1:9" ht="15.75" x14ac:dyDescent="0.25">
      <c r="A8" s="64" t="s">
        <v>10</v>
      </c>
      <c r="B8" s="64"/>
      <c r="C8" s="64"/>
      <c r="D8" s="64"/>
      <c r="E8" s="64"/>
      <c r="F8" s="64"/>
      <c r="G8" s="64"/>
      <c r="H8" s="64"/>
      <c r="I8" s="64"/>
    </row>
    <row r="9" spans="1:9" x14ac:dyDescent="0.25">
      <c r="A9" s="24"/>
      <c r="B9" s="3" t="s">
        <v>15</v>
      </c>
      <c r="C9" s="9">
        <f>C4</f>
        <v>0</v>
      </c>
      <c r="D9" s="15">
        <f t="shared" ref="D9:I9" si="0">D4</f>
        <v>0</v>
      </c>
      <c r="E9" s="9">
        <f t="shared" si="0"/>
        <v>0</v>
      </c>
      <c r="F9" s="15">
        <f t="shared" si="0"/>
        <v>0</v>
      </c>
      <c r="G9" s="9">
        <f t="shared" si="0"/>
        <v>0</v>
      </c>
      <c r="H9" s="15">
        <f t="shared" si="0"/>
        <v>0</v>
      </c>
      <c r="I9" s="9">
        <f t="shared" si="0"/>
        <v>0</v>
      </c>
    </row>
    <row r="10" spans="1:9" x14ac:dyDescent="0.25">
      <c r="A10" s="24"/>
      <c r="B10" s="21" t="s">
        <v>19</v>
      </c>
      <c r="C10" s="22">
        <f>C5-2.2*C6</f>
        <v>0</v>
      </c>
      <c r="D10" s="22">
        <f t="shared" ref="D10:I10" si="1">D5-2.2*D6</f>
        <v>0</v>
      </c>
      <c r="E10" s="22">
        <f t="shared" si="1"/>
        <v>0</v>
      </c>
      <c r="F10" s="22">
        <f t="shared" si="1"/>
        <v>0</v>
      </c>
      <c r="G10" s="22">
        <f t="shared" si="1"/>
        <v>0</v>
      </c>
      <c r="H10" s="22">
        <f t="shared" si="1"/>
        <v>0</v>
      </c>
      <c r="I10" s="22">
        <f t="shared" si="1"/>
        <v>0</v>
      </c>
    </row>
    <row r="11" spans="1:9" ht="8.4499999999999993" customHeight="1" x14ac:dyDescent="0.25">
      <c r="A11" s="60"/>
      <c r="B11" s="60"/>
      <c r="C11" s="60"/>
      <c r="D11" s="60"/>
      <c r="E11" s="60"/>
      <c r="F11" s="60"/>
      <c r="G11" s="60"/>
      <c r="H11" s="60"/>
      <c r="I11" s="60"/>
    </row>
    <row r="12" spans="1:9" ht="15.75" x14ac:dyDescent="0.25">
      <c r="A12" s="64" t="s">
        <v>5</v>
      </c>
      <c r="B12" s="64"/>
      <c r="C12" s="64"/>
      <c r="D12" s="64"/>
      <c r="E12" s="64"/>
      <c r="F12" s="64"/>
      <c r="G12" s="64"/>
      <c r="H12" s="64"/>
      <c r="I12" s="64"/>
    </row>
    <row r="13" spans="1:9" ht="15" customHeight="1" x14ac:dyDescent="0.25">
      <c r="A13" s="61"/>
      <c r="B13" s="3" t="s">
        <v>8</v>
      </c>
      <c r="C13" s="10">
        <f t="shared" ref="C13:I13" si="2">(C10*C9^3)/12</f>
        <v>0</v>
      </c>
      <c r="D13" s="11">
        <f t="shared" si="2"/>
        <v>0</v>
      </c>
      <c r="E13" s="10">
        <f t="shared" si="2"/>
        <v>0</v>
      </c>
      <c r="F13" s="11">
        <f t="shared" si="2"/>
        <v>0</v>
      </c>
      <c r="G13" s="10">
        <f t="shared" si="2"/>
        <v>0</v>
      </c>
      <c r="H13" s="11">
        <f t="shared" si="2"/>
        <v>0</v>
      </c>
      <c r="I13" s="10">
        <f t="shared" si="2"/>
        <v>0</v>
      </c>
    </row>
    <row r="14" spans="1:9" ht="14.25" customHeight="1" x14ac:dyDescent="0.25">
      <c r="A14" s="62"/>
      <c r="B14" s="21" t="s">
        <v>7</v>
      </c>
      <c r="C14" s="25">
        <f>(C9*C10^3)/12</f>
        <v>0</v>
      </c>
      <c r="D14" s="26">
        <f t="shared" ref="D14:I14" si="3">(D9*D10^3)/12</f>
        <v>0</v>
      </c>
      <c r="E14" s="25">
        <f t="shared" si="3"/>
        <v>0</v>
      </c>
      <c r="F14" s="26">
        <f t="shared" si="3"/>
        <v>0</v>
      </c>
      <c r="G14" s="25">
        <f t="shared" si="3"/>
        <v>0</v>
      </c>
      <c r="H14" s="26">
        <f t="shared" si="3"/>
        <v>0</v>
      </c>
      <c r="I14" s="25">
        <f t="shared" si="3"/>
        <v>0</v>
      </c>
    </row>
    <row r="15" spans="1:9" ht="8.4499999999999993" customHeight="1" x14ac:dyDescent="0.25">
      <c r="A15" s="60"/>
      <c r="B15" s="60"/>
      <c r="C15" s="60"/>
      <c r="D15" s="60"/>
      <c r="E15" s="60"/>
      <c r="F15" s="60"/>
      <c r="G15" s="60"/>
      <c r="H15" s="60"/>
      <c r="I15" s="60"/>
    </row>
    <row r="16" spans="1:9" ht="15.75" x14ac:dyDescent="0.25">
      <c r="A16" s="64" t="s">
        <v>18</v>
      </c>
      <c r="B16" s="64"/>
      <c r="C16" s="64"/>
      <c r="D16" s="64"/>
      <c r="E16" s="64"/>
      <c r="F16" s="64"/>
      <c r="G16" s="64"/>
      <c r="H16" s="64"/>
      <c r="I16" s="64"/>
    </row>
    <row r="17" spans="1:10" x14ac:dyDescent="0.25">
      <c r="A17" s="27"/>
      <c r="B17" s="28" t="s">
        <v>6</v>
      </c>
      <c r="C17" s="29" t="e">
        <f t="shared" ref="C17:I17" si="4">SQRT((210000*MIN(C13:C14)*3.142^2)/(2*C3))</f>
        <v>#DIV/0!</v>
      </c>
      <c r="D17" s="30" t="e">
        <f t="shared" si="4"/>
        <v>#DIV/0!</v>
      </c>
      <c r="E17" s="29" t="e">
        <f t="shared" si="4"/>
        <v>#DIV/0!</v>
      </c>
      <c r="F17" s="30" t="e">
        <f t="shared" si="4"/>
        <v>#DIV/0!</v>
      </c>
      <c r="G17" s="29" t="e">
        <f t="shared" si="4"/>
        <v>#DIV/0!</v>
      </c>
      <c r="H17" s="30" t="e">
        <f t="shared" si="4"/>
        <v>#DIV/0!</v>
      </c>
      <c r="I17" s="29" t="e">
        <f t="shared" si="4"/>
        <v>#DIV/0!</v>
      </c>
    </row>
    <row r="18" spans="1:10" ht="15.75" thickBot="1" x14ac:dyDescent="0.3">
      <c r="A18" s="19"/>
      <c r="B18" s="1"/>
      <c r="C18" s="1"/>
      <c r="D18" s="1"/>
      <c r="E18" s="1"/>
      <c r="F18" s="1"/>
      <c r="G18" s="1"/>
      <c r="H18" s="1"/>
      <c r="I18" s="1"/>
      <c r="J18" s="18"/>
    </row>
    <row r="19" spans="1:10" ht="15.75" thickTop="1" x14ac:dyDescent="0.25">
      <c r="A19" s="16"/>
      <c r="B19" s="17"/>
      <c r="C19" s="17"/>
      <c r="D19" s="17"/>
      <c r="E19" s="17"/>
      <c r="F19" s="17"/>
      <c r="G19" s="17"/>
      <c r="H19" s="17"/>
      <c r="I19" s="17"/>
    </row>
    <row r="20" spans="1:10" ht="18.75" x14ac:dyDescent="0.25">
      <c r="A20" s="65" t="s">
        <v>23</v>
      </c>
      <c r="B20" s="65"/>
      <c r="C20" s="65"/>
      <c r="D20" s="65"/>
      <c r="E20" s="65"/>
      <c r="F20" s="65"/>
      <c r="G20" s="65"/>
      <c r="H20" s="65"/>
      <c r="I20" s="65"/>
    </row>
    <row r="21" spans="1:10" ht="3.75" customHeight="1" x14ac:dyDescent="0.25">
      <c r="A21" s="17"/>
      <c r="B21" s="17"/>
      <c r="C21" s="17"/>
      <c r="D21" s="17"/>
      <c r="E21" s="17"/>
      <c r="F21" s="17"/>
      <c r="G21" s="17"/>
      <c r="H21" s="17"/>
      <c r="I21" s="17"/>
    </row>
    <row r="22" spans="1:10" ht="15.75" x14ac:dyDescent="0.25">
      <c r="A22" s="64" t="s">
        <v>26</v>
      </c>
      <c r="B22" s="64"/>
      <c r="C22" s="64"/>
      <c r="D22" s="64"/>
      <c r="E22" s="64"/>
      <c r="F22" s="64"/>
      <c r="G22" s="64"/>
      <c r="H22" s="64"/>
      <c r="I22" s="64"/>
    </row>
    <row r="23" spans="1:10" x14ac:dyDescent="0.25">
      <c r="A23" s="27"/>
      <c r="B23" s="3" t="s">
        <v>21</v>
      </c>
      <c r="C23" s="34"/>
      <c r="D23" s="35"/>
      <c r="E23" s="34"/>
      <c r="F23" s="35"/>
      <c r="G23" s="34"/>
      <c r="H23" s="35"/>
      <c r="I23" s="34"/>
    </row>
    <row r="24" spans="1:10" x14ac:dyDescent="0.25">
      <c r="A24" s="27"/>
      <c r="B24" s="21" t="s">
        <v>20</v>
      </c>
      <c r="C24" s="36"/>
      <c r="D24" s="37"/>
      <c r="E24" s="36"/>
      <c r="F24" s="37"/>
      <c r="G24" s="36"/>
      <c r="H24" s="37"/>
      <c r="I24" s="36"/>
    </row>
    <row r="25" spans="1:10" ht="8.4499999999999993" customHeight="1" x14ac:dyDescent="0.25">
      <c r="A25" s="60"/>
      <c r="B25" s="60"/>
      <c r="C25" s="60"/>
      <c r="D25" s="60"/>
      <c r="E25" s="60"/>
      <c r="F25" s="60"/>
      <c r="G25" s="60"/>
      <c r="H25" s="60"/>
      <c r="I25" s="60"/>
    </row>
    <row r="26" spans="1:10" ht="15.75" x14ac:dyDescent="0.25">
      <c r="A26" s="64" t="s">
        <v>9</v>
      </c>
      <c r="B26" s="64"/>
      <c r="C26" s="64"/>
      <c r="D26" s="64"/>
      <c r="E26" s="64"/>
      <c r="F26" s="64"/>
      <c r="G26" s="64"/>
      <c r="H26" s="64"/>
      <c r="I26" s="64"/>
    </row>
    <row r="27" spans="1:10" ht="14.25" customHeight="1" x14ac:dyDescent="0.25">
      <c r="A27" s="27"/>
      <c r="B27" s="28" t="s">
        <v>22</v>
      </c>
      <c r="C27" s="31" t="e">
        <f t="shared" ref="C27:I27" si="5">(210000*3.1415^2*MIN(C13:C14))/(C24^2*2)</f>
        <v>#DIV/0!</v>
      </c>
      <c r="D27" s="32" t="e">
        <f t="shared" si="5"/>
        <v>#DIV/0!</v>
      </c>
      <c r="E27" s="31" t="e">
        <f t="shared" si="5"/>
        <v>#DIV/0!</v>
      </c>
      <c r="F27" s="32" t="e">
        <f t="shared" si="5"/>
        <v>#DIV/0!</v>
      </c>
      <c r="G27" s="31" t="e">
        <f t="shared" si="5"/>
        <v>#DIV/0!</v>
      </c>
      <c r="H27" s="32" t="e">
        <f t="shared" si="5"/>
        <v>#DIV/0!</v>
      </c>
      <c r="I27" s="31" t="e">
        <f t="shared" si="5"/>
        <v>#DIV/0!</v>
      </c>
    </row>
    <row r="28" spans="1:10" ht="8.4499999999999993" customHeight="1" x14ac:dyDescent="0.25">
      <c r="A28" s="60"/>
      <c r="B28" s="60"/>
      <c r="C28" s="60"/>
      <c r="D28" s="60"/>
      <c r="E28" s="60"/>
      <c r="F28" s="60"/>
      <c r="G28" s="60"/>
      <c r="H28" s="60"/>
      <c r="I28" s="60"/>
    </row>
    <row r="29" spans="1:10" ht="15.75" x14ac:dyDescent="0.25">
      <c r="A29" s="64" t="s">
        <v>25</v>
      </c>
      <c r="B29" s="64"/>
      <c r="C29" s="64"/>
      <c r="D29" s="64"/>
      <c r="E29" s="64"/>
      <c r="F29" s="64"/>
      <c r="G29" s="64"/>
      <c r="H29" s="64"/>
      <c r="I29" s="64"/>
    </row>
    <row r="30" spans="1:10" x14ac:dyDescent="0.25">
      <c r="A30" s="27"/>
      <c r="B30" s="33" t="s">
        <v>24</v>
      </c>
      <c r="C30" s="2" t="e">
        <f t="shared" ref="C30:I30" si="6">C27/C23</f>
        <v>#DIV/0!</v>
      </c>
      <c r="D30" s="2" t="e">
        <f t="shared" si="6"/>
        <v>#DIV/0!</v>
      </c>
      <c r="E30" s="2" t="e">
        <f t="shared" si="6"/>
        <v>#DIV/0!</v>
      </c>
      <c r="F30" s="2" t="e">
        <f t="shared" si="6"/>
        <v>#DIV/0!</v>
      </c>
      <c r="G30" s="2" t="e">
        <f t="shared" si="6"/>
        <v>#DIV/0!</v>
      </c>
      <c r="H30" s="2" t="e">
        <f t="shared" si="6"/>
        <v>#DIV/0!</v>
      </c>
      <c r="I30" s="2" t="e">
        <f t="shared" si="6"/>
        <v>#DIV/0!</v>
      </c>
    </row>
  </sheetData>
  <mergeCells count="14">
    <mergeCell ref="A28:I28"/>
    <mergeCell ref="A29:I29"/>
    <mergeCell ref="A15:I15"/>
    <mergeCell ref="A16:I16"/>
    <mergeCell ref="A20:I20"/>
    <mergeCell ref="A22:I22"/>
    <mergeCell ref="A25:I25"/>
    <mergeCell ref="A26:I26"/>
    <mergeCell ref="A13:A14"/>
    <mergeCell ref="A1:I1"/>
    <mergeCell ref="A7:I7"/>
    <mergeCell ref="A8:I8"/>
    <mergeCell ref="A11:I11"/>
    <mergeCell ref="A12:I12"/>
  </mergeCells>
  <conditionalFormatting sqref="C30:I30">
    <cfRule type="cellIs" dxfId="5" priority="1" operator="between">
      <formula>0.95</formula>
      <formula>1.94</formula>
    </cfRule>
    <cfRule type="cellIs" dxfId="4" priority="2" operator="lessThan">
      <formula>0.95</formula>
    </cfRule>
  </conditionalFormatting>
  <pageMargins left="0.7" right="0.7" top="0.98958333333333337" bottom="0.78740157499999996" header="0.3" footer="0.3"/>
  <pageSetup paperSize="9" fitToHeight="0" orientation="landscape" r:id="rId1"/>
  <headerFooter>
    <oddHeader xml:space="preserve">&amp;C&amp;24Zahnstangenknickung AZD + EZD&amp;11
&amp;16nach Euler (Fall 2)&amp;R&amp;G 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opLeftCell="B1" zoomScale="110" zoomScaleNormal="140" zoomScalePageLayoutView="140" workbookViewId="0">
      <selection activeCell="C22" sqref="C22:I23"/>
    </sheetView>
  </sheetViews>
  <sheetFormatPr baseColWidth="10" defaultColWidth="8" defaultRowHeight="15" x14ac:dyDescent="0.25"/>
  <cols>
    <col min="1" max="1" width="6.7109375" hidden="1" customWidth="1"/>
    <col min="2" max="2" width="33" customWidth="1"/>
    <col min="3" max="9" width="8.28515625" customWidth="1"/>
    <col min="10" max="11" width="37" customWidth="1"/>
  </cols>
  <sheetData>
    <row r="1" spans="1:9" ht="15.75" x14ac:dyDescent="0.25">
      <c r="A1" s="64" t="s">
        <v>13</v>
      </c>
      <c r="B1" s="64"/>
      <c r="C1" s="64"/>
      <c r="D1" s="64"/>
      <c r="E1" s="64"/>
      <c r="F1" s="64"/>
      <c r="G1" s="64"/>
      <c r="H1" s="64"/>
      <c r="I1" s="64"/>
    </row>
    <row r="2" spans="1:9" x14ac:dyDescent="0.25">
      <c r="A2" s="20"/>
      <c r="B2" s="3" t="s">
        <v>17</v>
      </c>
      <c r="C2" s="6" t="s">
        <v>0</v>
      </c>
      <c r="D2" s="12" t="s">
        <v>11</v>
      </c>
      <c r="E2" s="6" t="s">
        <v>12</v>
      </c>
      <c r="F2" s="12" t="s">
        <v>1</v>
      </c>
      <c r="G2" s="6" t="s">
        <v>2</v>
      </c>
      <c r="H2" s="12" t="s">
        <v>3</v>
      </c>
      <c r="I2" s="6" t="s">
        <v>4</v>
      </c>
    </row>
    <row r="3" spans="1:9" x14ac:dyDescent="0.25">
      <c r="A3" s="20"/>
      <c r="B3" s="4" t="s">
        <v>14</v>
      </c>
      <c r="C3" s="7">
        <v>1000</v>
      </c>
      <c r="D3" s="13">
        <v>3000</v>
      </c>
      <c r="E3" s="7">
        <v>6000</v>
      </c>
      <c r="F3" s="13">
        <v>12000</v>
      </c>
      <c r="G3" s="7">
        <v>5000</v>
      </c>
      <c r="H3" s="13">
        <v>10000</v>
      </c>
      <c r="I3" s="7">
        <v>20000</v>
      </c>
    </row>
    <row r="4" spans="1:9" x14ac:dyDescent="0.25">
      <c r="A4" s="20"/>
      <c r="B4" s="5" t="s">
        <v>15</v>
      </c>
      <c r="C4" s="8">
        <v>12</v>
      </c>
      <c r="D4" s="14">
        <v>20</v>
      </c>
      <c r="E4" s="8">
        <v>20</v>
      </c>
      <c r="F4" s="14">
        <v>25</v>
      </c>
      <c r="G4" s="8">
        <v>20</v>
      </c>
      <c r="H4" s="14">
        <v>25</v>
      </c>
      <c r="I4" s="8">
        <v>30</v>
      </c>
    </row>
    <row r="5" spans="1:9" x14ac:dyDescent="0.25">
      <c r="A5" s="20"/>
      <c r="B5" s="21" t="s">
        <v>16</v>
      </c>
      <c r="C5" s="22">
        <v>20</v>
      </c>
      <c r="D5" s="23">
        <v>20</v>
      </c>
      <c r="E5" s="22">
        <v>25</v>
      </c>
      <c r="F5" s="23">
        <v>35</v>
      </c>
      <c r="G5" s="22">
        <v>30</v>
      </c>
      <c r="H5" s="23">
        <v>35</v>
      </c>
      <c r="I5" s="22">
        <v>40</v>
      </c>
    </row>
    <row r="6" spans="1:9" ht="8.4499999999999993" customHeight="1" x14ac:dyDescent="0.25">
      <c r="A6" s="60"/>
      <c r="B6" s="60"/>
      <c r="C6" s="60"/>
      <c r="D6" s="60"/>
      <c r="E6" s="60"/>
      <c r="F6" s="60"/>
      <c r="G6" s="60"/>
      <c r="H6" s="60"/>
      <c r="I6" s="60"/>
    </row>
    <row r="7" spans="1:9" ht="15.75" x14ac:dyDescent="0.25">
      <c r="A7" s="64" t="s">
        <v>10</v>
      </c>
      <c r="B7" s="64"/>
      <c r="C7" s="64"/>
      <c r="D7" s="64"/>
      <c r="E7" s="64"/>
      <c r="F7" s="64"/>
      <c r="G7" s="64"/>
      <c r="H7" s="64"/>
      <c r="I7" s="64"/>
    </row>
    <row r="8" spans="1:9" x14ac:dyDescent="0.25">
      <c r="A8" s="24"/>
      <c r="B8" s="3" t="s">
        <v>15</v>
      </c>
      <c r="C8" s="9">
        <f>C4</f>
        <v>12</v>
      </c>
      <c r="D8" s="15">
        <f t="shared" ref="D8:I8" si="0">D4</f>
        <v>20</v>
      </c>
      <c r="E8" s="9">
        <f t="shared" si="0"/>
        <v>20</v>
      </c>
      <c r="F8" s="15">
        <f t="shared" si="0"/>
        <v>25</v>
      </c>
      <c r="G8" s="9">
        <f t="shared" si="0"/>
        <v>20</v>
      </c>
      <c r="H8" s="15">
        <f t="shared" si="0"/>
        <v>25</v>
      </c>
      <c r="I8" s="9">
        <f t="shared" si="0"/>
        <v>30</v>
      </c>
    </row>
    <row r="9" spans="1:9" x14ac:dyDescent="0.25">
      <c r="A9" s="24"/>
      <c r="B9" s="21" t="s">
        <v>19</v>
      </c>
      <c r="C9" s="22">
        <v>14.3</v>
      </c>
      <c r="D9" s="23">
        <v>12.1</v>
      </c>
      <c r="E9" s="22">
        <v>17.100000000000001</v>
      </c>
      <c r="F9" s="23">
        <v>22.5</v>
      </c>
      <c r="G9" s="22">
        <v>19</v>
      </c>
      <c r="H9" s="23">
        <v>24</v>
      </c>
      <c r="I9" s="22">
        <v>29</v>
      </c>
    </row>
    <row r="10" spans="1:9" ht="8.4499999999999993" customHeight="1" x14ac:dyDescent="0.25">
      <c r="A10" s="60"/>
      <c r="B10" s="60"/>
      <c r="C10" s="60"/>
      <c r="D10" s="60"/>
      <c r="E10" s="60"/>
      <c r="F10" s="60"/>
      <c r="G10" s="60"/>
      <c r="H10" s="60"/>
      <c r="I10" s="60"/>
    </row>
    <row r="11" spans="1:9" ht="15.75" x14ac:dyDescent="0.25">
      <c r="A11" s="64" t="s">
        <v>5</v>
      </c>
      <c r="B11" s="64"/>
      <c r="C11" s="64"/>
      <c r="D11" s="64"/>
      <c r="E11" s="64"/>
      <c r="F11" s="64"/>
      <c r="G11" s="64"/>
      <c r="H11" s="64"/>
      <c r="I11" s="64"/>
    </row>
    <row r="12" spans="1:9" ht="15" customHeight="1" x14ac:dyDescent="0.25">
      <c r="A12" s="61"/>
      <c r="B12" s="3" t="s">
        <v>8</v>
      </c>
      <c r="C12" s="10">
        <f t="shared" ref="C12:I12" si="1">(C9*C8^3)/12</f>
        <v>2059.2000000000003</v>
      </c>
      <c r="D12" s="11">
        <f t="shared" si="1"/>
        <v>8066.666666666667</v>
      </c>
      <c r="E12" s="10">
        <f t="shared" si="1"/>
        <v>11400</v>
      </c>
      <c r="F12" s="11">
        <f t="shared" si="1"/>
        <v>29296.875</v>
      </c>
      <c r="G12" s="10">
        <f t="shared" si="1"/>
        <v>12666.666666666666</v>
      </c>
      <c r="H12" s="11">
        <f t="shared" si="1"/>
        <v>31250</v>
      </c>
      <c r="I12" s="10">
        <f t="shared" si="1"/>
        <v>65250</v>
      </c>
    </row>
    <row r="13" spans="1:9" ht="14.25" customHeight="1" x14ac:dyDescent="0.25">
      <c r="A13" s="62"/>
      <c r="B13" s="21" t="s">
        <v>7</v>
      </c>
      <c r="C13" s="25">
        <f>(C8*C9^3)/12</f>
        <v>2924.2070000000003</v>
      </c>
      <c r="D13" s="26">
        <f t="shared" ref="D13:I13" si="2">(D8*D9^3)/12</f>
        <v>2952.6016666666669</v>
      </c>
      <c r="E13" s="25">
        <f t="shared" si="2"/>
        <v>8333.6850000000031</v>
      </c>
      <c r="F13" s="26">
        <f t="shared" si="2"/>
        <v>23730.46875</v>
      </c>
      <c r="G13" s="25">
        <f t="shared" si="2"/>
        <v>11431.666666666666</v>
      </c>
      <c r="H13" s="26">
        <f t="shared" si="2"/>
        <v>28800</v>
      </c>
      <c r="I13" s="25">
        <f t="shared" si="2"/>
        <v>60972.5</v>
      </c>
    </row>
    <row r="14" spans="1:9" ht="8.4499999999999993" customHeight="1" x14ac:dyDescent="0.25">
      <c r="A14" s="60"/>
      <c r="B14" s="60"/>
      <c r="C14" s="60"/>
      <c r="D14" s="60"/>
      <c r="E14" s="60"/>
      <c r="F14" s="60"/>
      <c r="G14" s="60"/>
      <c r="H14" s="60"/>
      <c r="I14" s="60"/>
    </row>
    <row r="15" spans="1:9" ht="15.75" x14ac:dyDescent="0.25">
      <c r="A15" s="64" t="s">
        <v>18</v>
      </c>
      <c r="B15" s="64"/>
      <c r="C15" s="64"/>
      <c r="D15" s="64"/>
      <c r="E15" s="64"/>
      <c r="F15" s="64"/>
      <c r="G15" s="64"/>
      <c r="H15" s="64"/>
      <c r="I15" s="64"/>
    </row>
    <row r="16" spans="1:9" x14ac:dyDescent="0.25">
      <c r="A16" s="27"/>
      <c r="B16" s="28" t="s">
        <v>6</v>
      </c>
      <c r="C16" s="29">
        <f t="shared" ref="C16:I16" si="3">SQRT((210000*MIN(C12:C13)*3.142^2)/(2*C3))</f>
        <v>1460.9995932319764</v>
      </c>
      <c r="D16" s="30">
        <f t="shared" si="3"/>
        <v>1010.0494422552954</v>
      </c>
      <c r="E16" s="29">
        <f t="shared" si="3"/>
        <v>1199.8963864750783</v>
      </c>
      <c r="F16" s="30">
        <f t="shared" si="3"/>
        <v>1431.7373864810741</v>
      </c>
      <c r="G16" s="29">
        <f t="shared" si="3"/>
        <v>1539.4677816245455</v>
      </c>
      <c r="H16" s="30">
        <f t="shared" si="3"/>
        <v>1727.8143400261499</v>
      </c>
      <c r="I16" s="29">
        <f t="shared" si="3"/>
        <v>1777.676918712312</v>
      </c>
    </row>
    <row r="17" spans="1:10" ht="15.75" thickBot="1" x14ac:dyDescent="0.3">
      <c r="A17" s="19"/>
      <c r="B17" s="1"/>
      <c r="C17" s="1"/>
      <c r="D17" s="1"/>
      <c r="E17" s="1"/>
      <c r="F17" s="1"/>
      <c r="G17" s="1"/>
      <c r="H17" s="1"/>
      <c r="I17" s="1"/>
      <c r="J17" s="18"/>
    </row>
    <row r="18" spans="1:10" ht="15.75" thickTop="1" x14ac:dyDescent="0.25">
      <c r="A18" s="16"/>
      <c r="B18" s="17"/>
      <c r="C18" s="17"/>
      <c r="D18" s="17"/>
      <c r="E18" s="17"/>
      <c r="F18" s="17"/>
      <c r="G18" s="17"/>
      <c r="H18" s="17"/>
      <c r="I18" s="17"/>
    </row>
    <row r="19" spans="1:10" ht="18.75" x14ac:dyDescent="0.25">
      <c r="A19" s="65" t="s">
        <v>23</v>
      </c>
      <c r="B19" s="65"/>
      <c r="C19" s="65"/>
      <c r="D19" s="65"/>
      <c r="E19" s="65"/>
      <c r="F19" s="65"/>
      <c r="G19" s="65"/>
      <c r="H19" s="65"/>
      <c r="I19" s="65"/>
    </row>
    <row r="20" spans="1:10" ht="3.75" customHeight="1" x14ac:dyDescent="0.25">
      <c r="A20" s="17"/>
      <c r="B20" s="17"/>
      <c r="C20" s="17"/>
      <c r="D20" s="17"/>
      <c r="E20" s="17"/>
      <c r="F20" s="17"/>
      <c r="G20" s="17"/>
      <c r="H20" s="17"/>
      <c r="I20" s="17"/>
    </row>
    <row r="21" spans="1:10" ht="15.75" x14ac:dyDescent="0.25">
      <c r="A21" s="64" t="s">
        <v>26</v>
      </c>
      <c r="B21" s="64"/>
      <c r="C21" s="64"/>
      <c r="D21" s="64"/>
      <c r="E21" s="64"/>
      <c r="F21" s="64"/>
      <c r="G21" s="64"/>
      <c r="H21" s="64"/>
      <c r="I21" s="64"/>
    </row>
    <row r="22" spans="1:10" x14ac:dyDescent="0.25">
      <c r="A22" s="27"/>
      <c r="B22" s="3" t="s">
        <v>21</v>
      </c>
      <c r="C22" s="34">
        <v>1000</v>
      </c>
      <c r="D22" s="35">
        <v>3000</v>
      </c>
      <c r="E22" s="34">
        <v>6000</v>
      </c>
      <c r="F22" s="35">
        <v>12000</v>
      </c>
      <c r="G22" s="34">
        <v>5000</v>
      </c>
      <c r="H22" s="35">
        <v>10000</v>
      </c>
      <c r="I22" s="34">
        <v>20000</v>
      </c>
    </row>
    <row r="23" spans="1:10" x14ac:dyDescent="0.25">
      <c r="A23" s="27"/>
      <c r="B23" s="21" t="s">
        <v>20</v>
      </c>
      <c r="C23" s="36">
        <v>950</v>
      </c>
      <c r="D23" s="37">
        <v>1200</v>
      </c>
      <c r="E23" s="36">
        <v>1400</v>
      </c>
      <c r="F23" s="37">
        <v>1600</v>
      </c>
      <c r="G23" s="36">
        <v>1500</v>
      </c>
      <c r="H23" s="37">
        <v>1500</v>
      </c>
      <c r="I23" s="36">
        <v>1500</v>
      </c>
    </row>
    <row r="24" spans="1:10" ht="8.4499999999999993" customHeight="1" x14ac:dyDescent="0.25">
      <c r="A24" s="60"/>
      <c r="B24" s="60"/>
      <c r="C24" s="60"/>
      <c r="D24" s="60"/>
      <c r="E24" s="60"/>
      <c r="F24" s="60"/>
      <c r="G24" s="60"/>
      <c r="H24" s="60"/>
      <c r="I24" s="60"/>
    </row>
    <row r="25" spans="1:10" ht="15.75" x14ac:dyDescent="0.25">
      <c r="A25" s="64" t="s">
        <v>9</v>
      </c>
      <c r="B25" s="64"/>
      <c r="C25" s="64"/>
      <c r="D25" s="64"/>
      <c r="E25" s="64"/>
      <c r="F25" s="64"/>
      <c r="G25" s="64"/>
      <c r="H25" s="64"/>
      <c r="I25" s="64"/>
    </row>
    <row r="26" spans="1:10" ht="14.25" customHeight="1" x14ac:dyDescent="0.25">
      <c r="A26" s="27"/>
      <c r="B26" s="28" t="s">
        <v>22</v>
      </c>
      <c r="C26" s="31">
        <f t="shared" ref="C26:I26" si="4">(210000*3.1415^2*MIN(C12:C13))/(C23^2*2)</f>
        <v>2364.3662213916905</v>
      </c>
      <c r="D26" s="32">
        <f t="shared" si="4"/>
        <v>2124.7400083962807</v>
      </c>
      <c r="E26" s="31">
        <f t="shared" si="4"/>
        <v>4405.9994297941766</v>
      </c>
      <c r="F26" s="32">
        <f t="shared" si="4"/>
        <v>9605.7168086528782</v>
      </c>
      <c r="G26" s="31">
        <f t="shared" si="4"/>
        <v>5264.9040587694444</v>
      </c>
      <c r="H26" s="32">
        <f t="shared" si="4"/>
        <v>13263.965904000001</v>
      </c>
      <c r="I26" s="31">
        <f t="shared" si="4"/>
        <v>28081.151426445835</v>
      </c>
    </row>
    <row r="27" spans="1:10" ht="8.4499999999999993" customHeight="1" x14ac:dyDescent="0.25">
      <c r="A27" s="60"/>
      <c r="B27" s="60"/>
      <c r="C27" s="60"/>
      <c r="D27" s="60"/>
      <c r="E27" s="60"/>
      <c r="F27" s="60"/>
      <c r="G27" s="60"/>
      <c r="H27" s="60"/>
      <c r="I27" s="60"/>
    </row>
    <row r="28" spans="1:10" ht="15.75" x14ac:dyDescent="0.25">
      <c r="A28" s="64" t="s">
        <v>25</v>
      </c>
      <c r="B28" s="64"/>
      <c r="C28" s="64"/>
      <c r="D28" s="64"/>
      <c r="E28" s="64"/>
      <c r="F28" s="64"/>
      <c r="G28" s="64"/>
      <c r="H28" s="64"/>
      <c r="I28" s="64"/>
    </row>
    <row r="29" spans="1:10" x14ac:dyDescent="0.25">
      <c r="A29" s="27"/>
      <c r="B29" s="33" t="s">
        <v>24</v>
      </c>
      <c r="C29" s="2">
        <f t="shared" ref="C29:I29" si="5">C26/C22</f>
        <v>2.3643662213916903</v>
      </c>
      <c r="D29" s="2">
        <f t="shared" si="5"/>
        <v>0.70824666946542691</v>
      </c>
      <c r="E29" s="2">
        <f t="shared" si="5"/>
        <v>0.73433323829902941</v>
      </c>
      <c r="F29" s="2">
        <f t="shared" si="5"/>
        <v>0.80047640072107318</v>
      </c>
      <c r="G29" s="2">
        <f t="shared" si="5"/>
        <v>1.0529808117538888</v>
      </c>
      <c r="H29" s="2">
        <f t="shared" si="5"/>
        <v>1.3263965904000001</v>
      </c>
      <c r="I29" s="2">
        <f t="shared" si="5"/>
        <v>1.4040575713222918</v>
      </c>
    </row>
  </sheetData>
  <mergeCells count="14">
    <mergeCell ref="A1:I1"/>
    <mergeCell ref="A6:I6"/>
    <mergeCell ref="A7:I7"/>
    <mergeCell ref="A24:I24"/>
    <mergeCell ref="A25:I25"/>
    <mergeCell ref="A27:I27"/>
    <mergeCell ref="A28:I28"/>
    <mergeCell ref="A10:I10"/>
    <mergeCell ref="A11:I11"/>
    <mergeCell ref="A19:I19"/>
    <mergeCell ref="A12:A13"/>
    <mergeCell ref="A14:I14"/>
    <mergeCell ref="A15:I15"/>
    <mergeCell ref="A21:I21"/>
  </mergeCells>
  <conditionalFormatting sqref="C29:I29">
    <cfRule type="cellIs" dxfId="3" priority="1" operator="between">
      <formula>0.95</formula>
      <formula>1.94</formula>
    </cfRule>
    <cfRule type="cellIs" dxfId="2" priority="2" operator="lessThan">
      <formula>0.95</formula>
    </cfRule>
  </conditionalFormatting>
  <pageMargins left="0.7" right="0.7" top="0.98958333333333337" bottom="0.78740157499999996" header="0.3" footer="0.3"/>
  <pageSetup paperSize="9" fitToHeight="0" orientation="landscape" r:id="rId1"/>
  <headerFooter>
    <oddHeader xml:space="preserve">&amp;C&amp;24Zahnstangenknickung&amp;11
&amp;16nach Euler (Fall 2)&amp;R&amp;G 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opLeftCell="B1" zoomScale="110" zoomScaleNormal="140" zoomScalePageLayoutView="140" workbookViewId="0">
      <selection activeCell="C2" sqref="C2:D5"/>
    </sheetView>
  </sheetViews>
  <sheetFormatPr baseColWidth="10" defaultColWidth="8" defaultRowHeight="15" x14ac:dyDescent="0.25"/>
  <cols>
    <col min="1" max="1" width="6.7109375" hidden="1" customWidth="1"/>
    <col min="2" max="2" width="33" customWidth="1"/>
    <col min="3" max="9" width="8.28515625" customWidth="1"/>
    <col min="10" max="11" width="37" customWidth="1"/>
  </cols>
  <sheetData>
    <row r="1" spans="1:9" ht="15.75" x14ac:dyDescent="0.25">
      <c r="A1" s="64" t="s">
        <v>13</v>
      </c>
      <c r="B1" s="64"/>
      <c r="C1" s="64"/>
      <c r="D1" s="64"/>
      <c r="E1" s="64"/>
      <c r="F1" s="64"/>
      <c r="G1" s="64"/>
      <c r="H1" s="64"/>
      <c r="I1" s="64"/>
    </row>
    <row r="2" spans="1:9" x14ac:dyDescent="0.25">
      <c r="A2" s="20"/>
      <c r="B2" s="3" t="s">
        <v>17</v>
      </c>
      <c r="C2" s="6" t="s">
        <v>28</v>
      </c>
      <c r="D2" s="12" t="s">
        <v>29</v>
      </c>
      <c r="E2" s="6" t="s">
        <v>30</v>
      </c>
      <c r="F2" s="12" t="s">
        <v>31</v>
      </c>
      <c r="G2" s="6"/>
      <c r="H2" s="12"/>
      <c r="I2" s="6"/>
    </row>
    <row r="3" spans="1:9" x14ac:dyDescent="0.25">
      <c r="A3" s="20"/>
      <c r="B3" s="4" t="s">
        <v>14</v>
      </c>
      <c r="C3" s="7">
        <v>13000</v>
      </c>
      <c r="D3" s="13">
        <v>16000</v>
      </c>
      <c r="E3" s="7">
        <v>1200</v>
      </c>
      <c r="F3" s="13">
        <v>2500</v>
      </c>
      <c r="G3" s="7"/>
      <c r="H3" s="13"/>
      <c r="I3" s="7"/>
    </row>
    <row r="4" spans="1:9" x14ac:dyDescent="0.25">
      <c r="A4" s="20"/>
      <c r="B4" s="5" t="s">
        <v>15</v>
      </c>
      <c r="C4" s="8">
        <v>25</v>
      </c>
      <c r="D4" s="14">
        <v>30</v>
      </c>
      <c r="E4" s="8">
        <v>15</v>
      </c>
      <c r="F4" s="14">
        <v>15</v>
      </c>
      <c r="G4" s="8"/>
      <c r="H4" s="14"/>
      <c r="I4" s="8"/>
    </row>
    <row r="5" spans="1:9" x14ac:dyDescent="0.25">
      <c r="A5" s="20"/>
      <c r="B5" s="21" t="s">
        <v>16</v>
      </c>
      <c r="C5" s="22">
        <v>35</v>
      </c>
      <c r="D5" s="23">
        <v>40</v>
      </c>
      <c r="E5" s="22">
        <v>28</v>
      </c>
      <c r="F5" s="23">
        <v>28</v>
      </c>
      <c r="G5" s="22"/>
      <c r="H5" s="23"/>
      <c r="I5" s="22"/>
    </row>
    <row r="6" spans="1:9" ht="8.4499999999999993" customHeight="1" x14ac:dyDescent="0.25">
      <c r="A6" s="60"/>
      <c r="B6" s="60"/>
      <c r="C6" s="60"/>
      <c r="D6" s="60"/>
      <c r="E6" s="60"/>
      <c r="F6" s="60"/>
      <c r="G6" s="60"/>
      <c r="H6" s="60"/>
      <c r="I6" s="60"/>
    </row>
    <row r="7" spans="1:9" ht="15.75" x14ac:dyDescent="0.25">
      <c r="A7" s="64" t="s">
        <v>10</v>
      </c>
      <c r="B7" s="64"/>
      <c r="C7" s="64"/>
      <c r="D7" s="64"/>
      <c r="E7" s="64"/>
      <c r="F7" s="64"/>
      <c r="G7" s="64"/>
      <c r="H7" s="64"/>
      <c r="I7" s="64"/>
    </row>
    <row r="8" spans="1:9" x14ac:dyDescent="0.25">
      <c r="A8" s="24"/>
      <c r="B8" s="3" t="s">
        <v>15</v>
      </c>
      <c r="C8" s="9">
        <f t="shared" ref="C8:I8" si="0">C4</f>
        <v>25</v>
      </c>
      <c r="D8" s="15">
        <f t="shared" si="0"/>
        <v>30</v>
      </c>
      <c r="E8" s="9">
        <f t="shared" si="0"/>
        <v>15</v>
      </c>
      <c r="F8" s="15">
        <f t="shared" si="0"/>
        <v>15</v>
      </c>
      <c r="G8" s="9">
        <f t="shared" si="0"/>
        <v>0</v>
      </c>
      <c r="H8" s="15">
        <f t="shared" si="0"/>
        <v>0</v>
      </c>
      <c r="I8" s="9">
        <f t="shared" si="0"/>
        <v>0</v>
      </c>
    </row>
    <row r="9" spans="1:9" x14ac:dyDescent="0.25">
      <c r="A9" s="24"/>
      <c r="B9" s="21" t="s">
        <v>19</v>
      </c>
      <c r="C9" s="22">
        <v>27.3</v>
      </c>
      <c r="D9" s="23">
        <v>32.299999999999997</v>
      </c>
      <c r="E9" s="22">
        <v>21.4</v>
      </c>
      <c r="F9" s="23">
        <v>23.6</v>
      </c>
      <c r="G9" s="22">
        <v>19</v>
      </c>
      <c r="H9" s="23">
        <v>24</v>
      </c>
      <c r="I9" s="22">
        <v>29</v>
      </c>
    </row>
    <row r="10" spans="1:9" ht="8.4499999999999993" customHeight="1" x14ac:dyDescent="0.25">
      <c r="A10" s="60"/>
      <c r="B10" s="60"/>
      <c r="C10" s="60"/>
      <c r="D10" s="60"/>
      <c r="E10" s="60"/>
      <c r="F10" s="60"/>
      <c r="G10" s="60"/>
      <c r="H10" s="60"/>
      <c r="I10" s="60"/>
    </row>
    <row r="11" spans="1:9" ht="15.75" x14ac:dyDescent="0.25">
      <c r="A11" s="64" t="s">
        <v>5</v>
      </c>
      <c r="B11" s="64"/>
      <c r="C11" s="64"/>
      <c r="D11" s="64"/>
      <c r="E11" s="64"/>
      <c r="F11" s="64"/>
      <c r="G11" s="64"/>
      <c r="H11" s="64"/>
      <c r="I11" s="64"/>
    </row>
    <row r="12" spans="1:9" ht="15" customHeight="1" x14ac:dyDescent="0.25">
      <c r="A12" s="61"/>
      <c r="B12" s="3" t="s">
        <v>8</v>
      </c>
      <c r="C12" s="10">
        <f t="shared" ref="C12:I12" si="1">(C9*C8^3)/12</f>
        <v>35546.875</v>
      </c>
      <c r="D12" s="11">
        <f t="shared" si="1"/>
        <v>72674.999999999985</v>
      </c>
      <c r="E12" s="10">
        <f t="shared" si="1"/>
        <v>6018.75</v>
      </c>
      <c r="F12" s="11">
        <f t="shared" si="1"/>
        <v>6637.5</v>
      </c>
      <c r="G12" s="10">
        <f t="shared" si="1"/>
        <v>0</v>
      </c>
      <c r="H12" s="11">
        <f t="shared" si="1"/>
        <v>0</v>
      </c>
      <c r="I12" s="10">
        <f t="shared" si="1"/>
        <v>0</v>
      </c>
    </row>
    <row r="13" spans="1:9" ht="14.25" customHeight="1" x14ac:dyDescent="0.25">
      <c r="A13" s="62"/>
      <c r="B13" s="21" t="s">
        <v>7</v>
      </c>
      <c r="C13" s="25">
        <f t="shared" ref="C13:I13" si="2">(C8*C9^3)/12</f>
        <v>42388.368750000001</v>
      </c>
      <c r="D13" s="26">
        <f t="shared" si="2"/>
        <v>84245.667499999967</v>
      </c>
      <c r="E13" s="25">
        <f t="shared" si="2"/>
        <v>12250.429999999998</v>
      </c>
      <c r="F13" s="26">
        <f t="shared" si="2"/>
        <v>16430.320000000003</v>
      </c>
      <c r="G13" s="25">
        <f t="shared" si="2"/>
        <v>0</v>
      </c>
      <c r="H13" s="26">
        <f t="shared" si="2"/>
        <v>0</v>
      </c>
      <c r="I13" s="25">
        <f t="shared" si="2"/>
        <v>0</v>
      </c>
    </row>
    <row r="14" spans="1:9" ht="8.4499999999999993" customHeight="1" x14ac:dyDescent="0.25">
      <c r="A14" s="60"/>
      <c r="B14" s="60"/>
      <c r="C14" s="60"/>
      <c r="D14" s="60"/>
      <c r="E14" s="60"/>
      <c r="F14" s="60"/>
      <c r="G14" s="60"/>
      <c r="H14" s="60"/>
      <c r="I14" s="60"/>
    </row>
    <row r="15" spans="1:9" ht="15.75" x14ac:dyDescent="0.25">
      <c r="A15" s="64" t="s">
        <v>18</v>
      </c>
      <c r="B15" s="64"/>
      <c r="C15" s="64"/>
      <c r="D15" s="64"/>
      <c r="E15" s="64"/>
      <c r="F15" s="64"/>
      <c r="G15" s="64"/>
      <c r="H15" s="64"/>
      <c r="I15" s="64"/>
    </row>
    <row r="16" spans="1:9" x14ac:dyDescent="0.25">
      <c r="A16" s="27"/>
      <c r="B16" s="28" t="s">
        <v>6</v>
      </c>
      <c r="C16" s="29">
        <f t="shared" ref="C16:I16" si="3">SQRT((210000*MIN(C12:C13)*3.142^2)/(2*C3))</f>
        <v>1683.5649188366631</v>
      </c>
      <c r="D16" s="30">
        <f t="shared" si="3"/>
        <v>2169.8682198393403</v>
      </c>
      <c r="E16" s="29">
        <f t="shared" si="3"/>
        <v>2280.1496922488445</v>
      </c>
      <c r="F16" s="30">
        <f t="shared" si="3"/>
        <v>1658.9492213747835</v>
      </c>
      <c r="G16" s="29" t="e">
        <f t="shared" si="3"/>
        <v>#DIV/0!</v>
      </c>
      <c r="H16" s="30" t="e">
        <f t="shared" si="3"/>
        <v>#DIV/0!</v>
      </c>
      <c r="I16" s="29" t="e">
        <f t="shared" si="3"/>
        <v>#DIV/0!</v>
      </c>
    </row>
    <row r="17" spans="1:10" ht="15.75" thickBot="1" x14ac:dyDescent="0.3">
      <c r="A17" s="19"/>
      <c r="B17" s="1"/>
      <c r="C17" s="1"/>
      <c r="D17" s="1"/>
      <c r="E17" s="1"/>
      <c r="F17" s="1"/>
      <c r="G17" s="1"/>
      <c r="H17" s="1"/>
      <c r="I17" s="1"/>
      <c r="J17" s="18"/>
    </row>
    <row r="18" spans="1:10" ht="15.75" thickTop="1" x14ac:dyDescent="0.25">
      <c r="A18" s="16"/>
      <c r="B18" s="17"/>
      <c r="C18" s="17"/>
      <c r="D18" s="17"/>
      <c r="E18" s="17"/>
      <c r="F18" s="17"/>
      <c r="G18" s="17"/>
      <c r="H18" s="17"/>
      <c r="I18" s="17"/>
    </row>
    <row r="19" spans="1:10" ht="18.75" x14ac:dyDescent="0.25">
      <c r="A19" s="65" t="s">
        <v>23</v>
      </c>
      <c r="B19" s="65"/>
      <c r="C19" s="65"/>
      <c r="D19" s="65"/>
      <c r="E19" s="65"/>
      <c r="F19" s="65"/>
      <c r="G19" s="65"/>
      <c r="H19" s="65"/>
      <c r="I19" s="65"/>
    </row>
    <row r="20" spans="1:10" ht="3.75" customHeight="1" x14ac:dyDescent="0.25">
      <c r="A20" s="17"/>
      <c r="B20" s="17"/>
      <c r="C20" s="17"/>
      <c r="D20" s="17"/>
      <c r="E20" s="17"/>
      <c r="F20" s="17"/>
      <c r="G20" s="17"/>
      <c r="H20" s="17"/>
      <c r="I20" s="17"/>
    </row>
    <row r="21" spans="1:10" ht="15.75" x14ac:dyDescent="0.25">
      <c r="A21" s="64" t="s">
        <v>26</v>
      </c>
      <c r="B21" s="64"/>
      <c r="C21" s="64"/>
      <c r="D21" s="64"/>
      <c r="E21" s="64"/>
      <c r="F21" s="64"/>
      <c r="G21" s="64"/>
      <c r="H21" s="64"/>
      <c r="I21" s="64"/>
    </row>
    <row r="22" spans="1:10" x14ac:dyDescent="0.25">
      <c r="A22" s="27"/>
      <c r="B22" s="3" t="s">
        <v>21</v>
      </c>
      <c r="C22" s="34">
        <v>13000</v>
      </c>
      <c r="D22" s="35">
        <v>16000</v>
      </c>
      <c r="E22" s="34">
        <v>1200</v>
      </c>
      <c r="F22" s="35">
        <v>900</v>
      </c>
      <c r="G22" s="34">
        <v>5000</v>
      </c>
      <c r="H22" s="35">
        <v>10000</v>
      </c>
      <c r="I22" s="34">
        <v>20000</v>
      </c>
    </row>
    <row r="23" spans="1:10" x14ac:dyDescent="0.25">
      <c r="A23" s="27"/>
      <c r="B23" s="21" t="s">
        <v>20</v>
      </c>
      <c r="C23" s="36">
        <v>2200</v>
      </c>
      <c r="D23" s="37">
        <v>3300</v>
      </c>
      <c r="E23" s="36">
        <v>1600</v>
      </c>
      <c r="F23" s="37">
        <v>2900</v>
      </c>
      <c r="G23" s="36">
        <v>1500</v>
      </c>
      <c r="H23" s="37">
        <v>1500</v>
      </c>
      <c r="I23" s="36">
        <v>1500</v>
      </c>
    </row>
    <row r="24" spans="1:10" ht="8.4499999999999993" customHeight="1" x14ac:dyDescent="0.25">
      <c r="A24" s="60"/>
      <c r="B24" s="60"/>
      <c r="C24" s="60"/>
      <c r="D24" s="60"/>
      <c r="E24" s="60"/>
      <c r="F24" s="60"/>
      <c r="G24" s="60"/>
      <c r="H24" s="60"/>
      <c r="I24" s="60"/>
    </row>
    <row r="25" spans="1:10" ht="15.75" x14ac:dyDescent="0.25">
      <c r="A25" s="64" t="s">
        <v>9</v>
      </c>
      <c r="B25" s="64"/>
      <c r="C25" s="64"/>
      <c r="D25" s="64"/>
      <c r="E25" s="64"/>
      <c r="F25" s="64"/>
      <c r="G25" s="64"/>
      <c r="H25" s="64"/>
      <c r="I25" s="64"/>
    </row>
    <row r="26" spans="1:10" ht="14.25" customHeight="1" x14ac:dyDescent="0.25">
      <c r="A26" s="27"/>
      <c r="B26" s="28" t="s">
        <v>22</v>
      </c>
      <c r="C26" s="31">
        <f t="shared" ref="C26:I26" si="4">(210000*3.1415^2*MIN(C12:C13))/(C23^2*2)</f>
        <v>7610.6104402400242</v>
      </c>
      <c r="D26" s="32">
        <f t="shared" si="4"/>
        <v>6915.4522646435935</v>
      </c>
      <c r="E26" s="31">
        <f t="shared" si="4"/>
        <v>2436.2943965057375</v>
      </c>
      <c r="F26" s="32">
        <f t="shared" si="4"/>
        <v>817.84681264677465</v>
      </c>
      <c r="G26" s="31">
        <f t="shared" si="4"/>
        <v>0</v>
      </c>
      <c r="H26" s="32">
        <f t="shared" si="4"/>
        <v>0</v>
      </c>
      <c r="I26" s="31">
        <f t="shared" si="4"/>
        <v>0</v>
      </c>
    </row>
    <row r="27" spans="1:10" ht="8.4499999999999993" customHeight="1" x14ac:dyDescent="0.25">
      <c r="A27" s="60"/>
      <c r="B27" s="60"/>
      <c r="C27" s="60"/>
      <c r="D27" s="60"/>
      <c r="E27" s="60"/>
      <c r="F27" s="60"/>
      <c r="G27" s="60"/>
      <c r="H27" s="60"/>
      <c r="I27" s="60"/>
    </row>
    <row r="28" spans="1:10" ht="15.75" x14ac:dyDescent="0.25">
      <c r="A28" s="64" t="s">
        <v>25</v>
      </c>
      <c r="B28" s="64"/>
      <c r="C28" s="64"/>
      <c r="D28" s="64"/>
      <c r="E28" s="64"/>
      <c r="F28" s="64"/>
      <c r="G28" s="64"/>
      <c r="H28" s="64"/>
      <c r="I28" s="64"/>
    </row>
    <row r="29" spans="1:10" x14ac:dyDescent="0.25">
      <c r="A29" s="27"/>
      <c r="B29" s="33" t="s">
        <v>24</v>
      </c>
      <c r="C29" s="2">
        <f t="shared" ref="C29:I29" si="5">C26/C22</f>
        <v>0.58543157232615572</v>
      </c>
      <c r="D29" s="2">
        <f t="shared" si="5"/>
        <v>0.43221576654022459</v>
      </c>
      <c r="E29" s="2">
        <f t="shared" si="5"/>
        <v>2.0302453304214478</v>
      </c>
      <c r="F29" s="2">
        <f t="shared" si="5"/>
        <v>0.90871868071863848</v>
      </c>
      <c r="G29" s="2">
        <f t="shared" si="5"/>
        <v>0</v>
      </c>
      <c r="H29" s="2">
        <f t="shared" si="5"/>
        <v>0</v>
      </c>
      <c r="I29" s="2">
        <f t="shared" si="5"/>
        <v>0</v>
      </c>
    </row>
  </sheetData>
  <mergeCells count="14">
    <mergeCell ref="A27:I27"/>
    <mergeCell ref="A28:I28"/>
    <mergeCell ref="A14:I14"/>
    <mergeCell ref="A15:I15"/>
    <mergeCell ref="A19:I19"/>
    <mergeCell ref="A21:I21"/>
    <mergeCell ref="A24:I24"/>
    <mergeCell ref="A25:I25"/>
    <mergeCell ref="A12:A13"/>
    <mergeCell ref="A1:I1"/>
    <mergeCell ref="A6:I6"/>
    <mergeCell ref="A7:I7"/>
    <mergeCell ref="A10:I10"/>
    <mergeCell ref="A11:I11"/>
  </mergeCells>
  <conditionalFormatting sqref="C29:I29">
    <cfRule type="cellIs" dxfId="1" priority="1" operator="between">
      <formula>0.95</formula>
      <formula>1.94</formula>
    </cfRule>
    <cfRule type="cellIs" dxfId="0" priority="2" operator="lessThan">
      <formula>0.95</formula>
    </cfRule>
  </conditionalFormatting>
  <pageMargins left="0.7" right="0.7" top="0.98958333333333337" bottom="0.78740157499999996" header="0.3" footer="0.3"/>
  <pageSetup paperSize="9" fitToHeight="0" orientation="landscape" r:id="rId1"/>
  <headerFooter>
    <oddHeader xml:space="preserve">&amp;C&amp;24Zahnstangenknickung&amp;11
&amp;16nach Euler (Fall 2)&amp;R&amp;G 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HZW-EZW</vt:lpstr>
      <vt:lpstr>AZD-EZD</vt:lpstr>
      <vt:lpstr>HZW-EZW_alt</vt:lpstr>
      <vt:lpstr>LZG-ZSG_alt</vt:lpstr>
      <vt:lpstr>'AZD-EZD'!Druckbereich</vt:lpstr>
      <vt:lpstr>'HZW-EZW'!Druckbereich</vt:lpstr>
      <vt:lpstr>'HZW-EZW_alt'!Druckbereich</vt:lpstr>
      <vt:lpstr>'LZG-ZSG_alt'!Druckbereich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Heitele, Holger</dc:creator>
  <cp:lastModifiedBy>Blersch, Jochen</cp:lastModifiedBy>
  <cp:lastPrinted>2018-01-12T13:56:15Z</cp:lastPrinted>
  <dcterms:created xsi:type="dcterms:W3CDTF">2018-01-09T14:41:18Z</dcterms:created>
  <dcterms:modified xsi:type="dcterms:W3CDTF">2021-05-12T15:26:27Z</dcterms:modified>
</cp:coreProperties>
</file>